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_SKF\2019-09_Klimagesetz_EEG-Novelle\"/>
    </mc:Choice>
  </mc:AlternateContent>
  <xr:revisionPtr revIDLastSave="0" documentId="13_ncr:1_{FBC368D9-E3A5-454D-BE3B-16059F3C4795}" xr6:coauthVersionLast="45" xr6:coauthVersionMax="45" xr10:uidLastSave="{00000000-0000-0000-0000-000000000000}"/>
  <bookViews>
    <workbookView xWindow="28680" yWindow="-120" windowWidth="29040" windowHeight="15990" xr2:uid="{C0077DF5-D28A-41AF-8A98-702A5AEDB135}"/>
  </bookViews>
  <sheets>
    <sheet name="D_Jahresemissionsmengen" sheetId="2" r:id="rId1"/>
    <sheet name="Tabelle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90" i="1" l="1"/>
  <c r="O89" i="1" s="1"/>
  <c r="D19" i="1"/>
  <c r="E19" i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S11" i="1"/>
  <c r="T11" i="1" s="1"/>
  <c r="S16" i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R12" i="1"/>
  <c r="R13" i="1"/>
  <c r="R14" i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R15" i="1"/>
  <c r="S15" i="1" s="1"/>
  <c r="R16" i="1"/>
  <c r="C16" i="1" s="1"/>
  <c r="R11" i="1"/>
  <c r="D17" i="1"/>
  <c r="E17" i="1"/>
  <c r="F17" i="1"/>
  <c r="G17" i="1"/>
  <c r="G18" i="1" s="1"/>
  <c r="I17" i="1"/>
  <c r="Q17" i="1"/>
  <c r="B12" i="1"/>
  <c r="B13" i="1"/>
  <c r="B14" i="1"/>
  <c r="B15" i="1"/>
  <c r="B16" i="1"/>
  <c r="K11" i="1"/>
  <c r="K17" i="1" s="1"/>
  <c r="L11" i="1"/>
  <c r="L17" i="1" s="1"/>
  <c r="M11" i="1"/>
  <c r="M17" i="1" s="1"/>
  <c r="N11" i="1"/>
  <c r="N17" i="1" s="1"/>
  <c r="O11" i="1"/>
  <c r="O30" i="1" s="1"/>
  <c r="P11" i="1"/>
  <c r="Q22" i="1" s="1"/>
  <c r="J11" i="1"/>
  <c r="J30" i="1" s="1"/>
  <c r="N30" i="1"/>
  <c r="H11" i="1"/>
  <c r="H30" i="1" s="1"/>
  <c r="H23" i="1"/>
  <c r="I23" i="1"/>
  <c r="J23" i="1"/>
  <c r="K23" i="1"/>
  <c r="L23" i="1"/>
  <c r="M23" i="1"/>
  <c r="N23" i="1"/>
  <c r="O23" i="1"/>
  <c r="P23" i="1"/>
  <c r="Q23" i="1"/>
  <c r="H24" i="1"/>
  <c r="I24" i="1"/>
  <c r="J24" i="1"/>
  <c r="K24" i="1"/>
  <c r="L24" i="1"/>
  <c r="M24" i="1"/>
  <c r="N24" i="1"/>
  <c r="O24" i="1"/>
  <c r="P24" i="1"/>
  <c r="Q24" i="1"/>
  <c r="H25" i="1"/>
  <c r="I25" i="1"/>
  <c r="J25" i="1"/>
  <c r="K25" i="1"/>
  <c r="L25" i="1"/>
  <c r="M25" i="1"/>
  <c r="N25" i="1"/>
  <c r="O25" i="1"/>
  <c r="P25" i="1"/>
  <c r="Q25" i="1"/>
  <c r="H26" i="1"/>
  <c r="I26" i="1"/>
  <c r="J26" i="1"/>
  <c r="K26" i="1"/>
  <c r="L26" i="1"/>
  <c r="M26" i="1"/>
  <c r="N26" i="1"/>
  <c r="O26" i="1"/>
  <c r="P26" i="1"/>
  <c r="Q26" i="1"/>
  <c r="H27" i="1"/>
  <c r="I27" i="1"/>
  <c r="J27" i="1"/>
  <c r="K27" i="1"/>
  <c r="L27" i="1"/>
  <c r="M27" i="1"/>
  <c r="N27" i="1"/>
  <c r="O27" i="1"/>
  <c r="P27" i="1"/>
  <c r="Q27" i="1"/>
  <c r="N22" i="1"/>
  <c r="G31" i="1"/>
  <c r="H31" i="1"/>
  <c r="I31" i="1"/>
  <c r="J31" i="1"/>
  <c r="K31" i="1"/>
  <c r="L31" i="1"/>
  <c r="M31" i="1"/>
  <c r="N31" i="1"/>
  <c r="O31" i="1"/>
  <c r="P31" i="1"/>
  <c r="Q31" i="1"/>
  <c r="G32" i="1"/>
  <c r="H32" i="1"/>
  <c r="I32" i="1"/>
  <c r="J32" i="1"/>
  <c r="K32" i="1"/>
  <c r="L32" i="1"/>
  <c r="M32" i="1"/>
  <c r="N32" i="1"/>
  <c r="O32" i="1"/>
  <c r="P32" i="1"/>
  <c r="Q32" i="1"/>
  <c r="G33" i="1"/>
  <c r="H33" i="1"/>
  <c r="I33" i="1"/>
  <c r="J33" i="1"/>
  <c r="K33" i="1"/>
  <c r="L33" i="1"/>
  <c r="M33" i="1"/>
  <c r="N33" i="1"/>
  <c r="O33" i="1"/>
  <c r="P33" i="1"/>
  <c r="Q33" i="1"/>
  <c r="G34" i="1"/>
  <c r="H34" i="1"/>
  <c r="I34" i="1"/>
  <c r="J34" i="1"/>
  <c r="K34" i="1"/>
  <c r="L34" i="1"/>
  <c r="M34" i="1"/>
  <c r="N34" i="1"/>
  <c r="O34" i="1"/>
  <c r="P34" i="1"/>
  <c r="Q34" i="1"/>
  <c r="G35" i="1"/>
  <c r="H35" i="1"/>
  <c r="I35" i="1"/>
  <c r="J35" i="1"/>
  <c r="K35" i="1"/>
  <c r="L35" i="1"/>
  <c r="M35" i="1"/>
  <c r="N35" i="1"/>
  <c r="O35" i="1"/>
  <c r="P35" i="1"/>
  <c r="Q35" i="1"/>
  <c r="I30" i="1"/>
  <c r="M30" i="1"/>
  <c r="Q30" i="1"/>
  <c r="G30" i="1"/>
  <c r="A23" i="1"/>
  <c r="A31" i="1" s="1"/>
  <c r="A24" i="1"/>
  <c r="A32" i="1" s="1"/>
  <c r="A25" i="1"/>
  <c r="A33" i="1" s="1"/>
  <c r="A26" i="1"/>
  <c r="A34" i="1" s="1"/>
  <c r="A27" i="1"/>
  <c r="A35" i="1" s="1"/>
  <c r="A22" i="1"/>
  <c r="A30" i="1" s="1"/>
  <c r="S13" i="1" l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T15" i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U11" i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C14" i="1"/>
  <c r="S12" i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R17" i="1"/>
  <c r="R19" i="1" s="1"/>
  <c r="B11" i="1"/>
  <c r="B17" i="1" s="1"/>
  <c r="L30" i="1"/>
  <c r="K30" i="1"/>
  <c r="M22" i="1"/>
  <c r="J17" i="1"/>
  <c r="L22" i="1"/>
  <c r="P17" i="1"/>
  <c r="H17" i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O17" i="1"/>
  <c r="P22" i="1"/>
  <c r="O22" i="1"/>
  <c r="P30" i="1"/>
  <c r="J22" i="1"/>
  <c r="K22" i="1"/>
  <c r="I22" i="1"/>
  <c r="H22" i="1"/>
  <c r="C13" i="1" l="1"/>
  <c r="R18" i="1"/>
  <c r="C15" i="1"/>
  <c r="C11" i="1"/>
  <c r="C12" i="1"/>
  <c r="S17" i="1"/>
  <c r="V17" i="1"/>
  <c r="U17" i="1"/>
  <c r="W17" i="1"/>
  <c r="T17" i="1"/>
  <c r="AH17" i="1"/>
  <c r="X17" i="1"/>
  <c r="Y17" i="1"/>
  <c r="S18" i="1" l="1"/>
  <c r="T18" i="1" s="1"/>
  <c r="U18" i="1" s="1"/>
  <c r="V18" i="1" s="1"/>
  <c r="W18" i="1" s="1"/>
  <c r="X18" i="1" s="1"/>
  <c r="Y18" i="1" s="1"/>
  <c r="Z18" i="1" s="1"/>
  <c r="S19" i="1"/>
  <c r="T19" i="1" s="1"/>
  <c r="U19" i="1" s="1"/>
  <c r="V19" i="1" s="1"/>
  <c r="W19" i="1" s="1"/>
  <c r="X19" i="1" s="1"/>
  <c r="Y19" i="1" s="1"/>
  <c r="C17" i="1"/>
  <c r="AI17" i="1"/>
  <c r="Z17" i="1"/>
  <c r="Z19" i="1" l="1"/>
  <c r="AK17" i="1"/>
  <c r="AJ17" i="1"/>
  <c r="AA17" i="1"/>
  <c r="AA18" i="1" s="1"/>
  <c r="AA19" i="1" l="1"/>
  <c r="AB17" i="1"/>
  <c r="AB18" i="1" s="1"/>
  <c r="AB19" i="1" l="1"/>
  <c r="AC19" i="1" s="1"/>
  <c r="AC17" i="1"/>
  <c r="AC18" i="1" s="1"/>
  <c r="AD17" i="1" l="1"/>
  <c r="AD18" i="1" s="1"/>
  <c r="AD19" i="1" l="1"/>
  <c r="AE17" i="1"/>
  <c r="AE18" i="1" s="1"/>
  <c r="AE19" i="1" l="1"/>
  <c r="AG17" i="1"/>
  <c r="AF17" i="1"/>
  <c r="AF18" i="1" s="1"/>
  <c r="AG18" i="1" l="1"/>
  <c r="AH18" i="1" s="1"/>
  <c r="AI18" i="1" s="1"/>
  <c r="AJ18" i="1" s="1"/>
  <c r="AK18" i="1" s="1"/>
  <c r="AF19" i="1"/>
  <c r="AG19" i="1" s="1"/>
  <c r="AH19" i="1" s="1"/>
  <c r="AI19" i="1" s="1"/>
  <c r="AJ19" i="1" s="1"/>
  <c r="AK19" i="1" s="1"/>
</calcChain>
</file>

<file path=xl/sharedStrings.xml><?xml version="1.0" encoding="utf-8"?>
<sst xmlns="http://schemas.openxmlformats.org/spreadsheetml/2006/main" count="42" uniqueCount="42">
  <si>
    <t>Klimaschutzgesetz - zulässige Jahresemissionsmengen</t>
  </si>
  <si>
    <t>aho, 10.10.19</t>
  </si>
  <si>
    <t>Jahresemissionsmenge in Mio. Tonnen CO2-Äquivalent</t>
  </si>
  <si>
    <t>Energiewirtschaft</t>
  </si>
  <si>
    <t>Industrie</t>
  </si>
  <si>
    <t>Gebäude</t>
  </si>
  <si>
    <t>Verkehr</t>
  </si>
  <si>
    <t>Landwirtschaft</t>
  </si>
  <si>
    <t>Prozentual (Bezug Vorjahr)</t>
  </si>
  <si>
    <t>Prozentual (Bezug 2020)</t>
  </si>
  <si>
    <t>Summe 2020 bis 2030</t>
  </si>
  <si>
    <t>SUMME</t>
  </si>
  <si>
    <t>Quelle:</t>
  </si>
  <si>
    <t>https://www.bmu.de/fileadmin/Daten_BMU/Download_PDF/Klimaschutz/faq_klimaschutzgesetz_bf.pdf</t>
  </si>
  <si>
    <t>CO2-Budget:</t>
  </si>
  <si>
    <t>Quellen:</t>
  </si>
  <si>
    <t>https://zukunft.erdgas.info/ueber-zukunft-erdgas/experten-leistungen/kommunikation/kampagnen/co2-budget-deutschland-2019</t>
  </si>
  <si>
    <t>p.a.</t>
  </si>
  <si>
    <t>bis 2030</t>
  </si>
  <si>
    <t>bis 2050</t>
  </si>
  <si>
    <t>Gesamt</t>
  </si>
  <si>
    <t>Welt</t>
  </si>
  <si>
    <t>https://de.wikipedia.org/wiki/CO2-Budget</t>
  </si>
  <si>
    <t>https://www.spiegel.de/wissenschaft/natur/co2-budget-so-viel-treibhausgas-darf-die-menschheit-noch-ausstossen-a-1277801.html</t>
  </si>
  <si>
    <t>Untersucht werden soll, ob die im Klimaschutzgesetz festgelegten "zulässigen Jahresemissionsmengen" hinreichend sind, um die Ziele des Parisabkommens mit einem fairen und angemessenen Beitrag Deutschlands einzuhalten:</t>
  </si>
  <si>
    <t>Ziel dieses Dokuments:</t>
  </si>
  <si>
    <t>Fazit (vorläufig):</t>
  </si>
  <si>
    <t>Hinweis:</t>
  </si>
  <si>
    <t>Diese Tabelle darf erweitert und ergänzt werden. Bitte die erweiterte Tabelle zurück an info@sonnenkraft-freising.de. Danke!</t>
  </si>
  <si>
    <t xml:space="preserve">Das Klimaschutzgesetz sieht vor, dass Deutschland im Zeitraum von 2020 - 2030 insgesamt 7447,5 Mio. t CO2 emittiert. Das gesamte Restbudget Deutschlands ab 2020 liegt bei rund 6,5 Gigatonnen = 6.500 Mio. Tonnen. </t>
  </si>
  <si>
    <t>Feststellung:</t>
  </si>
  <si>
    <t>Diagramm:</t>
  </si>
  <si>
    <r>
      <t>Mio. Tonnen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-Emissionen pro Jahr</t>
    </r>
  </si>
  <si>
    <t>Null</t>
  </si>
  <si>
    <t>Das Gesamtbudget für Deutschland liegt ab 2020 bei ca. 6.500 Mio. t CO2. Allein die im Klimaschutzgesetz "zulässigen" Mengen liegen im Zeitraum 2020 - 2030 bei 7.500  Mio. t. CO2. 
Die Gesamtemissionen von ca. 13 Mrd. t. CO2 sind etwa doppelt so hoch.</t>
  </si>
  <si>
    <t>Allein die von der Bundesregierung vorgesehenen Emissionen von ca. 7.500 Mio. t CO2 liegen höher als das Gesamtbudget von 6.500 Mio. t. Ab 2030 würde Deutschland aber weitere ca. 6.500 Mio. t. emittieren.</t>
  </si>
  <si>
    <t>Bewertung:</t>
  </si>
  <si>
    <t>Deutschland ist beim Klimaschutz nicht nur KEIN Vorbild, sondern erfüllt seine gerechten Mindestverpflichtungen nur zur Hälfte! Das ist eine Schande.</t>
  </si>
  <si>
    <t>Kumulierte Emissionen</t>
  </si>
  <si>
    <t>Restbudget</t>
  </si>
  <si>
    <t>Das Budget wird im Jahr 2028 überschritten!</t>
  </si>
  <si>
    <t>Abfallwirtschaft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</si>
</sst>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9" formatCode="0.0"/>
    <numFmt numFmtId="170" formatCode="#,##0_ ;[Red]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5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1"/>
      <color theme="4"/>
      <name val="Calibri"/>
      <family val="2"/>
      <scheme val="minor"/>
    </font>
    <font>
      <u/>
      <sz val="11"/>
      <color theme="5"/>
      <name val="Calibri"/>
      <family val="2"/>
      <scheme val="minor"/>
    </font>
    <font>
      <b/>
      <i/>
      <sz val="11"/>
      <color theme="1" tint="0.499984740745262"/>
      <name val="Calibri"/>
      <family val="2"/>
      <scheme val="minor"/>
    </font>
    <font>
      <sz val="10"/>
      <color rgb="FF0E44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NumberFormat="1" applyFont="1"/>
    <xf numFmtId="0" fontId="3" fillId="0" borderId="0" xfId="0" applyFont="1"/>
    <xf numFmtId="164" fontId="3" fillId="0" borderId="0" xfId="1" applyNumberFormat="1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3" fontId="0" fillId="0" borderId="0" xfId="0" applyNumberFormat="1"/>
    <xf numFmtId="169" fontId="4" fillId="0" borderId="0" xfId="0" applyNumberFormat="1" applyFont="1"/>
    <xf numFmtId="1" fontId="6" fillId="0" borderId="0" xfId="0" applyNumberFormat="1" applyFont="1"/>
    <xf numFmtId="0" fontId="0" fillId="0" borderId="0" xfId="0" applyAlignment="1">
      <alignment horizontal="left" vertical="top" wrapText="1"/>
    </xf>
    <xf numFmtId="1" fontId="0" fillId="0" borderId="0" xfId="0" applyNumberFormat="1"/>
    <xf numFmtId="170" fontId="0" fillId="0" borderId="0" xfId="0" applyNumberFormat="1"/>
    <xf numFmtId="170" fontId="0" fillId="2" borderId="0" xfId="0" applyNumberForma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"Zulässige Jahresemissionsmengen"</a:t>
            </a:r>
            <a:r>
              <a:rPr lang="de-DE" b="1" baseline="0"/>
              <a:t> laut "Bundesklimaschutzgesetz" vom 09.10.2019</a:t>
            </a:r>
            <a:endParaRPr lang="de-DE" b="1"/>
          </a:p>
        </c:rich>
      </c:tx>
      <c:layout>
        <c:manualLayout>
          <c:xMode val="edge"/>
          <c:yMode val="edge"/>
          <c:x val="5.3611432140887948E-2"/>
          <c:y val="1.69665810455501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Tabelle1!$A$11</c:f>
              <c:strCache>
                <c:ptCount val="1"/>
                <c:pt idx="0">
                  <c:v>Energiewirtschaft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Tabelle1!$D$10:$AK$10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xVal>
          <c:yVal>
            <c:numRef>
              <c:f>Tabelle1!$D$11:$AK$11</c:f>
              <c:numCache>
                <c:formatCode>General</c:formatCode>
                <c:ptCount val="34"/>
                <c:pt idx="3">
                  <c:v>280</c:v>
                </c:pt>
                <c:pt idx="4">
                  <c:v>268.5</c:v>
                </c:pt>
                <c:pt idx="5">
                  <c:v>257</c:v>
                </c:pt>
                <c:pt idx="6">
                  <c:v>246.75</c:v>
                </c:pt>
                <c:pt idx="7">
                  <c:v>236.5</c:v>
                </c:pt>
                <c:pt idx="8">
                  <c:v>226.25</c:v>
                </c:pt>
                <c:pt idx="9">
                  <c:v>216</c:v>
                </c:pt>
                <c:pt idx="10">
                  <c:v>205.75</c:v>
                </c:pt>
                <c:pt idx="11">
                  <c:v>195.5</c:v>
                </c:pt>
                <c:pt idx="12">
                  <c:v>185.25</c:v>
                </c:pt>
                <c:pt idx="13">
                  <c:v>175</c:v>
                </c:pt>
                <c:pt idx="14" formatCode="0.0">
                  <c:v>164.70588235294119</c:v>
                </c:pt>
                <c:pt idx="15" formatCode="0.0">
                  <c:v>154.41176470588238</c:v>
                </c:pt>
                <c:pt idx="16" formatCode="0.0">
                  <c:v>144.11764705882356</c:v>
                </c:pt>
                <c:pt idx="17" formatCode="0.0">
                  <c:v>133.82352941176475</c:v>
                </c:pt>
                <c:pt idx="18" formatCode="0.0">
                  <c:v>123.52941176470593</c:v>
                </c:pt>
                <c:pt idx="19" formatCode="0.0">
                  <c:v>113.2352941176471</c:v>
                </c:pt>
                <c:pt idx="20" formatCode="0.0">
                  <c:v>102.94117647058827</c:v>
                </c:pt>
                <c:pt idx="21" formatCode="0.0">
                  <c:v>92.647058823529449</c:v>
                </c:pt>
                <c:pt idx="22" formatCode="0.0">
                  <c:v>82.352941176470623</c:v>
                </c:pt>
                <c:pt idx="23" formatCode="0.0">
                  <c:v>72.058823529411796</c:v>
                </c:pt>
                <c:pt idx="24" formatCode="0.0">
                  <c:v>61.76470588235297</c:v>
                </c:pt>
                <c:pt idx="25" formatCode="0.0">
                  <c:v>51.470588235294144</c:v>
                </c:pt>
                <c:pt idx="26" formatCode="0.0">
                  <c:v>41.176470588235318</c:v>
                </c:pt>
                <c:pt idx="27" formatCode="0.0">
                  <c:v>30.882352941176492</c:v>
                </c:pt>
                <c:pt idx="28" formatCode="0.0">
                  <c:v>20.588235294117666</c:v>
                </c:pt>
                <c:pt idx="29" formatCode="0.0">
                  <c:v>10.294117647058842</c:v>
                </c:pt>
                <c:pt idx="30" formatCode="0.0">
                  <c:v>1.7763568394002505E-14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57-4BBE-B03F-6BA7849EC87F}"/>
            </c:ext>
          </c:extLst>
        </c:ser>
        <c:ser>
          <c:idx val="1"/>
          <c:order val="1"/>
          <c:tx>
            <c:strRef>
              <c:f>Tabelle1!$A$12</c:f>
              <c:strCache>
                <c:ptCount val="1"/>
                <c:pt idx="0">
                  <c:v>Industrie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Tabelle1!$D$10:$AK$10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xVal>
          <c:yVal>
            <c:numRef>
              <c:f>Tabelle1!$D$12:$AK$12</c:f>
              <c:numCache>
                <c:formatCode>General</c:formatCode>
                <c:ptCount val="34"/>
                <c:pt idx="3">
                  <c:v>186</c:v>
                </c:pt>
                <c:pt idx="4">
                  <c:v>182</c:v>
                </c:pt>
                <c:pt idx="5">
                  <c:v>177</c:v>
                </c:pt>
                <c:pt idx="6">
                  <c:v>172</c:v>
                </c:pt>
                <c:pt idx="7">
                  <c:v>168</c:v>
                </c:pt>
                <c:pt idx="8">
                  <c:v>163</c:v>
                </c:pt>
                <c:pt idx="9">
                  <c:v>158</c:v>
                </c:pt>
                <c:pt idx="10">
                  <c:v>154</c:v>
                </c:pt>
                <c:pt idx="11">
                  <c:v>149</c:v>
                </c:pt>
                <c:pt idx="12">
                  <c:v>145</c:v>
                </c:pt>
                <c:pt idx="13">
                  <c:v>140</c:v>
                </c:pt>
                <c:pt idx="14" formatCode="0.0">
                  <c:v>135.33333333333334</c:v>
                </c:pt>
                <c:pt idx="15" formatCode="0.0">
                  <c:v>130.66666666666669</c:v>
                </c:pt>
                <c:pt idx="16" formatCode="0.0">
                  <c:v>126.00000000000001</c:v>
                </c:pt>
                <c:pt idx="17" formatCode="0.0">
                  <c:v>121.33333333333334</c:v>
                </c:pt>
                <c:pt idx="18" formatCode="0.0">
                  <c:v>116.66666666666667</c:v>
                </c:pt>
                <c:pt idx="19" formatCode="0.0">
                  <c:v>112</c:v>
                </c:pt>
                <c:pt idx="20" formatCode="0.0">
                  <c:v>107.33333333333333</c:v>
                </c:pt>
                <c:pt idx="21" formatCode="0.0">
                  <c:v>102.66666666666666</c:v>
                </c:pt>
                <c:pt idx="22" formatCode="0.0">
                  <c:v>97.999999999999986</c:v>
                </c:pt>
                <c:pt idx="23" formatCode="0.0">
                  <c:v>93.333333333333314</c:v>
                </c:pt>
                <c:pt idx="24" formatCode="0.0">
                  <c:v>88.666666666666643</c:v>
                </c:pt>
                <c:pt idx="25" formatCode="0.0">
                  <c:v>83.999999999999972</c:v>
                </c:pt>
                <c:pt idx="26" formatCode="0.0">
                  <c:v>79.3333333333333</c:v>
                </c:pt>
                <c:pt idx="27" formatCode="0.0">
                  <c:v>74.666666666666629</c:v>
                </c:pt>
                <c:pt idx="28" formatCode="0.0">
                  <c:v>69.999999999999957</c:v>
                </c:pt>
                <c:pt idx="29" formatCode="0.0">
                  <c:v>65.333333333333286</c:v>
                </c:pt>
                <c:pt idx="30" formatCode="0.0">
                  <c:v>60.666666666666622</c:v>
                </c:pt>
                <c:pt idx="31" formatCode="0.0">
                  <c:v>55.999999999999957</c:v>
                </c:pt>
                <c:pt idx="32" formatCode="0.0">
                  <c:v>51.333333333333293</c:v>
                </c:pt>
                <c:pt idx="33" formatCode="0.0">
                  <c:v>46.666666666666629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E57-4BBE-B03F-6BA7849EC87F}"/>
            </c:ext>
          </c:extLst>
        </c:ser>
        <c:ser>
          <c:idx val="2"/>
          <c:order val="2"/>
          <c:tx>
            <c:strRef>
              <c:f>Tabelle1!$A$13</c:f>
              <c:strCache>
                <c:ptCount val="1"/>
                <c:pt idx="0">
                  <c:v>Gebäude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Tabelle1!$D$10:$AK$10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xVal>
          <c:yVal>
            <c:numRef>
              <c:f>Tabelle1!$D$13:$AK$13</c:f>
              <c:numCache>
                <c:formatCode>General</c:formatCode>
                <c:ptCount val="34"/>
                <c:pt idx="3">
                  <c:v>118</c:v>
                </c:pt>
                <c:pt idx="4">
                  <c:v>113</c:v>
                </c:pt>
                <c:pt idx="5">
                  <c:v>108</c:v>
                </c:pt>
                <c:pt idx="6">
                  <c:v>103</c:v>
                </c:pt>
                <c:pt idx="7">
                  <c:v>99</c:v>
                </c:pt>
                <c:pt idx="8">
                  <c:v>94</c:v>
                </c:pt>
                <c:pt idx="9">
                  <c:v>89</c:v>
                </c:pt>
                <c:pt idx="10">
                  <c:v>84</c:v>
                </c:pt>
                <c:pt idx="11">
                  <c:v>80</c:v>
                </c:pt>
                <c:pt idx="12">
                  <c:v>75</c:v>
                </c:pt>
                <c:pt idx="13">
                  <c:v>70</c:v>
                </c:pt>
                <c:pt idx="14" formatCode="0.0">
                  <c:v>65</c:v>
                </c:pt>
                <c:pt idx="15" formatCode="0.0">
                  <c:v>60</c:v>
                </c:pt>
                <c:pt idx="16" formatCode="0.0">
                  <c:v>55</c:v>
                </c:pt>
                <c:pt idx="17" formatCode="0.0">
                  <c:v>50</c:v>
                </c:pt>
                <c:pt idx="18" formatCode="0.0">
                  <c:v>45</c:v>
                </c:pt>
                <c:pt idx="19" formatCode="0.0">
                  <c:v>40</c:v>
                </c:pt>
                <c:pt idx="20" formatCode="0.0">
                  <c:v>35</c:v>
                </c:pt>
                <c:pt idx="21" formatCode="0.0">
                  <c:v>30</c:v>
                </c:pt>
                <c:pt idx="22" formatCode="0.0">
                  <c:v>25</c:v>
                </c:pt>
                <c:pt idx="23" formatCode="0.0">
                  <c:v>20</c:v>
                </c:pt>
                <c:pt idx="24" formatCode="0.0">
                  <c:v>15</c:v>
                </c:pt>
                <c:pt idx="25" formatCode="0.0">
                  <c:v>10</c:v>
                </c:pt>
                <c:pt idx="26" formatCode="0.0">
                  <c:v>5</c:v>
                </c:pt>
                <c:pt idx="27" formatCode="0.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E57-4BBE-B03F-6BA7849EC87F}"/>
            </c:ext>
          </c:extLst>
        </c:ser>
        <c:ser>
          <c:idx val="3"/>
          <c:order val="3"/>
          <c:tx>
            <c:strRef>
              <c:f>Tabelle1!$A$14</c:f>
              <c:strCache>
                <c:ptCount val="1"/>
                <c:pt idx="0">
                  <c:v>Verkehr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Tabelle1!$D$10:$AK$10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xVal>
          <c:yVal>
            <c:numRef>
              <c:f>Tabelle1!$D$14:$AK$14</c:f>
              <c:numCache>
                <c:formatCode>General</c:formatCode>
                <c:ptCount val="34"/>
                <c:pt idx="3">
                  <c:v>150</c:v>
                </c:pt>
                <c:pt idx="4">
                  <c:v>145</c:v>
                </c:pt>
                <c:pt idx="5">
                  <c:v>139</c:v>
                </c:pt>
                <c:pt idx="6">
                  <c:v>134</c:v>
                </c:pt>
                <c:pt idx="7">
                  <c:v>128</c:v>
                </c:pt>
                <c:pt idx="8">
                  <c:v>123</c:v>
                </c:pt>
                <c:pt idx="9">
                  <c:v>117</c:v>
                </c:pt>
                <c:pt idx="10">
                  <c:v>112</c:v>
                </c:pt>
                <c:pt idx="11">
                  <c:v>106</c:v>
                </c:pt>
                <c:pt idx="12">
                  <c:v>101</c:v>
                </c:pt>
                <c:pt idx="13">
                  <c:v>95</c:v>
                </c:pt>
                <c:pt idx="14" formatCode="0.0">
                  <c:v>89.722222222222229</c:v>
                </c:pt>
                <c:pt idx="15" formatCode="0.0">
                  <c:v>84.444444444444457</c:v>
                </c:pt>
                <c:pt idx="16" formatCode="0.0">
                  <c:v>79.166666666666686</c:v>
                </c:pt>
                <c:pt idx="17" formatCode="0.0">
                  <c:v>73.888888888888914</c:v>
                </c:pt>
                <c:pt idx="18" formatCode="0.0">
                  <c:v>68.611111111111143</c:v>
                </c:pt>
                <c:pt idx="19" formatCode="0.0">
                  <c:v>63.333333333333364</c:v>
                </c:pt>
                <c:pt idx="20" formatCode="0.0">
                  <c:v>58.055555555555586</c:v>
                </c:pt>
                <c:pt idx="21" formatCode="0.0">
                  <c:v>52.777777777777807</c:v>
                </c:pt>
                <c:pt idx="22" formatCode="0.0">
                  <c:v>47.500000000000028</c:v>
                </c:pt>
                <c:pt idx="23" formatCode="0.0">
                  <c:v>42.22222222222225</c:v>
                </c:pt>
                <c:pt idx="24" formatCode="0.0">
                  <c:v>36.944444444444471</c:v>
                </c:pt>
                <c:pt idx="25" formatCode="0.0">
                  <c:v>31.666666666666693</c:v>
                </c:pt>
                <c:pt idx="26" formatCode="0.0">
                  <c:v>26.388888888888914</c:v>
                </c:pt>
                <c:pt idx="27" formatCode="0.0">
                  <c:v>21.111111111111136</c:v>
                </c:pt>
                <c:pt idx="28" formatCode="0.0">
                  <c:v>15.833333333333357</c:v>
                </c:pt>
                <c:pt idx="29" formatCode="0.0">
                  <c:v>10.555555555555578</c:v>
                </c:pt>
                <c:pt idx="30" formatCode="0.0">
                  <c:v>5.2777777777778008</c:v>
                </c:pt>
                <c:pt idx="31" formatCode="0.0">
                  <c:v>2.3092638912203256E-14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E57-4BBE-B03F-6BA7849EC87F}"/>
            </c:ext>
          </c:extLst>
        </c:ser>
        <c:ser>
          <c:idx val="4"/>
          <c:order val="4"/>
          <c:tx>
            <c:strRef>
              <c:f>Tabelle1!$A$15</c:f>
              <c:strCache>
                <c:ptCount val="1"/>
                <c:pt idx="0">
                  <c:v>Landwirtschaft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Tabelle1!$D$10:$AK$10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xVal>
          <c:yVal>
            <c:numRef>
              <c:f>Tabelle1!$D$15:$AK$15</c:f>
              <c:numCache>
                <c:formatCode>General</c:formatCode>
                <c:ptCount val="34"/>
                <c:pt idx="3">
                  <c:v>70</c:v>
                </c:pt>
                <c:pt idx="4">
                  <c:v>68</c:v>
                </c:pt>
                <c:pt idx="5">
                  <c:v>67</c:v>
                </c:pt>
                <c:pt idx="6">
                  <c:v>66</c:v>
                </c:pt>
                <c:pt idx="7">
                  <c:v>65</c:v>
                </c:pt>
                <c:pt idx="8">
                  <c:v>64</c:v>
                </c:pt>
                <c:pt idx="9">
                  <c:v>63</c:v>
                </c:pt>
                <c:pt idx="10">
                  <c:v>61</c:v>
                </c:pt>
                <c:pt idx="11">
                  <c:v>60</c:v>
                </c:pt>
                <c:pt idx="12">
                  <c:v>59</c:v>
                </c:pt>
                <c:pt idx="13">
                  <c:v>58</c:v>
                </c:pt>
                <c:pt idx="14" formatCode="0.0">
                  <c:v>56.55</c:v>
                </c:pt>
                <c:pt idx="15" formatCode="0.0">
                  <c:v>55.099999999999994</c:v>
                </c:pt>
                <c:pt idx="16" formatCode="0.0">
                  <c:v>53.649999999999991</c:v>
                </c:pt>
                <c:pt idx="17" formatCode="0.0">
                  <c:v>52.199999999999989</c:v>
                </c:pt>
                <c:pt idx="18" formatCode="0.0">
                  <c:v>50.749999999999986</c:v>
                </c:pt>
                <c:pt idx="19" formatCode="0.0">
                  <c:v>49.299999999999983</c:v>
                </c:pt>
                <c:pt idx="20" formatCode="0.0">
                  <c:v>47.84999999999998</c:v>
                </c:pt>
                <c:pt idx="21" formatCode="0.0">
                  <c:v>46.399999999999977</c:v>
                </c:pt>
                <c:pt idx="22" formatCode="0.0">
                  <c:v>44.949999999999974</c:v>
                </c:pt>
                <c:pt idx="23" formatCode="0.0">
                  <c:v>43.499999999999972</c:v>
                </c:pt>
                <c:pt idx="24" formatCode="0.0">
                  <c:v>42.049999999999969</c:v>
                </c:pt>
                <c:pt idx="25" formatCode="0.0">
                  <c:v>40.599999999999966</c:v>
                </c:pt>
                <c:pt idx="26" formatCode="0.0">
                  <c:v>39.149999999999963</c:v>
                </c:pt>
                <c:pt idx="27" formatCode="0.0">
                  <c:v>37.69999999999996</c:v>
                </c:pt>
                <c:pt idx="28" formatCode="0.0">
                  <c:v>36.249999999999957</c:v>
                </c:pt>
                <c:pt idx="29" formatCode="0.0">
                  <c:v>34.799999999999955</c:v>
                </c:pt>
                <c:pt idx="30" formatCode="0.0">
                  <c:v>33.349999999999952</c:v>
                </c:pt>
                <c:pt idx="31" formatCode="0.0">
                  <c:v>31.899999999999952</c:v>
                </c:pt>
                <c:pt idx="32" formatCode="0.0">
                  <c:v>30.449999999999953</c:v>
                </c:pt>
                <c:pt idx="33" formatCode="0.0">
                  <c:v>28.999999999999954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E57-4BBE-B03F-6BA7849EC87F}"/>
            </c:ext>
          </c:extLst>
        </c:ser>
        <c:ser>
          <c:idx val="5"/>
          <c:order val="5"/>
          <c:tx>
            <c:strRef>
              <c:f>Tabelle1!$A$16</c:f>
              <c:strCache>
                <c:ptCount val="1"/>
                <c:pt idx="0">
                  <c:v>Abfallwirtschaft etc.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Tabelle1!$D$10:$AK$10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xVal>
          <c:yVal>
            <c:numRef>
              <c:f>Tabelle1!$D$16:$AK$16</c:f>
              <c:numCache>
                <c:formatCode>General</c:formatCode>
                <c:ptCount val="34"/>
                <c:pt idx="3">
                  <c:v>9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 formatCode="0.0">
                  <c:v>4.583333333333333</c:v>
                </c:pt>
                <c:pt idx="15" formatCode="0.0">
                  <c:v>4.1666666666666661</c:v>
                </c:pt>
                <c:pt idx="16" formatCode="0.0">
                  <c:v>3.7499999999999996</c:v>
                </c:pt>
                <c:pt idx="17" formatCode="0.0">
                  <c:v>3.333333333333333</c:v>
                </c:pt>
                <c:pt idx="18" formatCode="0.0">
                  <c:v>2.9166666666666665</c:v>
                </c:pt>
                <c:pt idx="19" formatCode="0.0">
                  <c:v>2.5</c:v>
                </c:pt>
                <c:pt idx="20" formatCode="0.0">
                  <c:v>2.0833333333333335</c:v>
                </c:pt>
                <c:pt idx="21" formatCode="0.0">
                  <c:v>1.6666666666666667</c:v>
                </c:pt>
                <c:pt idx="22" formatCode="0.0">
                  <c:v>1.25</c:v>
                </c:pt>
                <c:pt idx="23" formatCode="0.0">
                  <c:v>0.83333333333333326</c:v>
                </c:pt>
                <c:pt idx="24" formatCode="0.0">
                  <c:v>0.41666666666666657</c:v>
                </c:pt>
                <c:pt idx="25" formatCode="0.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E57-4BBE-B03F-6BA7849EC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460776"/>
        <c:axId val="698459792"/>
      </c:scatterChart>
      <c:valAx>
        <c:axId val="698460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98459792"/>
        <c:crosses val="autoZero"/>
        <c:crossBetween val="midCat"/>
      </c:valAx>
      <c:valAx>
        <c:axId val="698459792"/>
        <c:scaling>
          <c:orientation val="minMax"/>
          <c:max val="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Tabelle1!$O$87</c:f>
              <c:strCache>
                <c:ptCount val="1"/>
                <c:pt idx="0">
                  <c:v>Mio. Tonnen CO2-Emissionen pro Jahr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98460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912989635092753E-2"/>
          <c:y val="0.92686744119499587"/>
          <c:w val="0.94632786709570516"/>
          <c:h val="6.29576777022287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"Zulässige Jahresemissionsmengen"</a:t>
            </a:r>
            <a:r>
              <a:rPr lang="de-DE" baseline="0"/>
              <a:t> laut "Bundesklimaschutzgesetz" vom 09.10.2019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Tabelle1!$A$11</c:f>
              <c:strCache>
                <c:ptCount val="1"/>
                <c:pt idx="0">
                  <c:v>Energiewirtschaft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Tabelle1!$D$10:$AK$10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xVal>
          <c:yVal>
            <c:numRef>
              <c:f>Tabelle1!$D$11:$AK$11</c:f>
              <c:numCache>
                <c:formatCode>General</c:formatCode>
                <c:ptCount val="34"/>
                <c:pt idx="3">
                  <c:v>280</c:v>
                </c:pt>
                <c:pt idx="4">
                  <c:v>268.5</c:v>
                </c:pt>
                <c:pt idx="5">
                  <c:v>257</c:v>
                </c:pt>
                <c:pt idx="6">
                  <c:v>246.75</c:v>
                </c:pt>
                <c:pt idx="7">
                  <c:v>236.5</c:v>
                </c:pt>
                <c:pt idx="8">
                  <c:v>226.25</c:v>
                </c:pt>
                <c:pt idx="9">
                  <c:v>216</c:v>
                </c:pt>
                <c:pt idx="10">
                  <c:v>205.75</c:v>
                </c:pt>
                <c:pt idx="11">
                  <c:v>195.5</c:v>
                </c:pt>
                <c:pt idx="12">
                  <c:v>185.25</c:v>
                </c:pt>
                <c:pt idx="13">
                  <c:v>175</c:v>
                </c:pt>
                <c:pt idx="14" formatCode="0.0">
                  <c:v>164.70588235294119</c:v>
                </c:pt>
                <c:pt idx="15" formatCode="0.0">
                  <c:v>154.41176470588238</c:v>
                </c:pt>
                <c:pt idx="16" formatCode="0.0">
                  <c:v>144.11764705882356</c:v>
                </c:pt>
                <c:pt idx="17" formatCode="0.0">
                  <c:v>133.82352941176475</c:v>
                </c:pt>
                <c:pt idx="18" formatCode="0.0">
                  <c:v>123.52941176470593</c:v>
                </c:pt>
                <c:pt idx="19" formatCode="0.0">
                  <c:v>113.2352941176471</c:v>
                </c:pt>
                <c:pt idx="20" formatCode="0.0">
                  <c:v>102.94117647058827</c:v>
                </c:pt>
                <c:pt idx="21" formatCode="0.0">
                  <c:v>92.647058823529449</c:v>
                </c:pt>
                <c:pt idx="22" formatCode="0.0">
                  <c:v>82.352941176470623</c:v>
                </c:pt>
                <c:pt idx="23" formatCode="0.0">
                  <c:v>72.058823529411796</c:v>
                </c:pt>
                <c:pt idx="24" formatCode="0.0">
                  <c:v>61.76470588235297</c:v>
                </c:pt>
                <c:pt idx="25" formatCode="0.0">
                  <c:v>51.470588235294144</c:v>
                </c:pt>
                <c:pt idx="26" formatCode="0.0">
                  <c:v>41.176470588235318</c:v>
                </c:pt>
                <c:pt idx="27" formatCode="0.0">
                  <c:v>30.882352941176492</c:v>
                </c:pt>
                <c:pt idx="28" formatCode="0.0">
                  <c:v>20.588235294117666</c:v>
                </c:pt>
                <c:pt idx="29" formatCode="0.0">
                  <c:v>10.294117647058842</c:v>
                </c:pt>
                <c:pt idx="30" formatCode="0.0">
                  <c:v>1.7763568394002505E-14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97-49B8-B8AF-35CC06B19CEB}"/>
            </c:ext>
          </c:extLst>
        </c:ser>
        <c:ser>
          <c:idx val="1"/>
          <c:order val="1"/>
          <c:tx>
            <c:strRef>
              <c:f>Tabelle1!$A$12</c:f>
              <c:strCache>
                <c:ptCount val="1"/>
                <c:pt idx="0">
                  <c:v>Industrie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Tabelle1!$D$10:$AK$10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xVal>
          <c:yVal>
            <c:numRef>
              <c:f>Tabelle1!$D$12:$AK$12</c:f>
              <c:numCache>
                <c:formatCode>General</c:formatCode>
                <c:ptCount val="34"/>
                <c:pt idx="3">
                  <c:v>186</c:v>
                </c:pt>
                <c:pt idx="4">
                  <c:v>182</c:v>
                </c:pt>
                <c:pt idx="5">
                  <c:v>177</c:v>
                </c:pt>
                <c:pt idx="6">
                  <c:v>172</c:v>
                </c:pt>
                <c:pt idx="7">
                  <c:v>168</c:v>
                </c:pt>
                <c:pt idx="8">
                  <c:v>163</c:v>
                </c:pt>
                <c:pt idx="9">
                  <c:v>158</c:v>
                </c:pt>
                <c:pt idx="10">
                  <c:v>154</c:v>
                </c:pt>
                <c:pt idx="11">
                  <c:v>149</c:v>
                </c:pt>
                <c:pt idx="12">
                  <c:v>145</c:v>
                </c:pt>
                <c:pt idx="13">
                  <c:v>140</c:v>
                </c:pt>
                <c:pt idx="14" formatCode="0.0">
                  <c:v>135.33333333333334</c:v>
                </c:pt>
                <c:pt idx="15" formatCode="0.0">
                  <c:v>130.66666666666669</c:v>
                </c:pt>
                <c:pt idx="16" formatCode="0.0">
                  <c:v>126.00000000000001</c:v>
                </c:pt>
                <c:pt idx="17" formatCode="0.0">
                  <c:v>121.33333333333334</c:v>
                </c:pt>
                <c:pt idx="18" formatCode="0.0">
                  <c:v>116.66666666666667</c:v>
                </c:pt>
                <c:pt idx="19" formatCode="0.0">
                  <c:v>112</c:v>
                </c:pt>
                <c:pt idx="20" formatCode="0.0">
                  <c:v>107.33333333333333</c:v>
                </c:pt>
                <c:pt idx="21" formatCode="0.0">
                  <c:v>102.66666666666666</c:v>
                </c:pt>
                <c:pt idx="22" formatCode="0.0">
                  <c:v>97.999999999999986</c:v>
                </c:pt>
                <c:pt idx="23" formatCode="0.0">
                  <c:v>93.333333333333314</c:v>
                </c:pt>
                <c:pt idx="24" formatCode="0.0">
                  <c:v>88.666666666666643</c:v>
                </c:pt>
                <c:pt idx="25" formatCode="0.0">
                  <c:v>83.999999999999972</c:v>
                </c:pt>
                <c:pt idx="26" formatCode="0.0">
                  <c:v>79.3333333333333</c:v>
                </c:pt>
                <c:pt idx="27" formatCode="0.0">
                  <c:v>74.666666666666629</c:v>
                </c:pt>
                <c:pt idx="28" formatCode="0.0">
                  <c:v>69.999999999999957</c:v>
                </c:pt>
                <c:pt idx="29" formatCode="0.0">
                  <c:v>65.333333333333286</c:v>
                </c:pt>
                <c:pt idx="30" formatCode="0.0">
                  <c:v>60.666666666666622</c:v>
                </c:pt>
                <c:pt idx="31" formatCode="0.0">
                  <c:v>55.999999999999957</c:v>
                </c:pt>
                <c:pt idx="32" formatCode="0.0">
                  <c:v>51.333333333333293</c:v>
                </c:pt>
                <c:pt idx="33" formatCode="0.0">
                  <c:v>46.666666666666629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3B97-49B8-B8AF-35CC06B19CEB}"/>
            </c:ext>
          </c:extLst>
        </c:ser>
        <c:ser>
          <c:idx val="2"/>
          <c:order val="2"/>
          <c:tx>
            <c:strRef>
              <c:f>Tabelle1!$A$13</c:f>
              <c:strCache>
                <c:ptCount val="1"/>
                <c:pt idx="0">
                  <c:v>Gebäude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Tabelle1!$D$10:$AK$10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xVal>
          <c:yVal>
            <c:numRef>
              <c:f>Tabelle1!$D$13:$AK$13</c:f>
              <c:numCache>
                <c:formatCode>General</c:formatCode>
                <c:ptCount val="34"/>
                <c:pt idx="3">
                  <c:v>118</c:v>
                </c:pt>
                <c:pt idx="4">
                  <c:v>113</c:v>
                </c:pt>
                <c:pt idx="5">
                  <c:v>108</c:v>
                </c:pt>
                <c:pt idx="6">
                  <c:v>103</c:v>
                </c:pt>
                <c:pt idx="7">
                  <c:v>99</c:v>
                </c:pt>
                <c:pt idx="8">
                  <c:v>94</c:v>
                </c:pt>
                <c:pt idx="9">
                  <c:v>89</c:v>
                </c:pt>
                <c:pt idx="10">
                  <c:v>84</c:v>
                </c:pt>
                <c:pt idx="11">
                  <c:v>80</c:v>
                </c:pt>
                <c:pt idx="12">
                  <c:v>75</c:v>
                </c:pt>
                <c:pt idx="13">
                  <c:v>70</c:v>
                </c:pt>
                <c:pt idx="14" formatCode="0.0">
                  <c:v>65</c:v>
                </c:pt>
                <c:pt idx="15" formatCode="0.0">
                  <c:v>60</c:v>
                </c:pt>
                <c:pt idx="16" formatCode="0.0">
                  <c:v>55</c:v>
                </c:pt>
                <c:pt idx="17" formatCode="0.0">
                  <c:v>50</c:v>
                </c:pt>
                <c:pt idx="18" formatCode="0.0">
                  <c:v>45</c:v>
                </c:pt>
                <c:pt idx="19" formatCode="0.0">
                  <c:v>40</c:v>
                </c:pt>
                <c:pt idx="20" formatCode="0.0">
                  <c:v>35</c:v>
                </c:pt>
                <c:pt idx="21" formatCode="0.0">
                  <c:v>30</c:v>
                </c:pt>
                <c:pt idx="22" formatCode="0.0">
                  <c:v>25</c:v>
                </c:pt>
                <c:pt idx="23" formatCode="0.0">
                  <c:v>20</c:v>
                </c:pt>
                <c:pt idx="24" formatCode="0.0">
                  <c:v>15</c:v>
                </c:pt>
                <c:pt idx="25" formatCode="0.0">
                  <c:v>10</c:v>
                </c:pt>
                <c:pt idx="26" formatCode="0.0">
                  <c:v>5</c:v>
                </c:pt>
                <c:pt idx="27" formatCode="0.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3B97-49B8-B8AF-35CC06B19CEB}"/>
            </c:ext>
          </c:extLst>
        </c:ser>
        <c:ser>
          <c:idx val="3"/>
          <c:order val="3"/>
          <c:tx>
            <c:strRef>
              <c:f>Tabelle1!$A$14</c:f>
              <c:strCache>
                <c:ptCount val="1"/>
                <c:pt idx="0">
                  <c:v>Verkehr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Tabelle1!$D$10:$AK$10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xVal>
          <c:yVal>
            <c:numRef>
              <c:f>Tabelle1!$D$14:$AK$14</c:f>
              <c:numCache>
                <c:formatCode>General</c:formatCode>
                <c:ptCount val="34"/>
                <c:pt idx="3">
                  <c:v>150</c:v>
                </c:pt>
                <c:pt idx="4">
                  <c:v>145</c:v>
                </c:pt>
                <c:pt idx="5">
                  <c:v>139</c:v>
                </c:pt>
                <c:pt idx="6">
                  <c:v>134</c:v>
                </c:pt>
                <c:pt idx="7">
                  <c:v>128</c:v>
                </c:pt>
                <c:pt idx="8">
                  <c:v>123</c:v>
                </c:pt>
                <c:pt idx="9">
                  <c:v>117</c:v>
                </c:pt>
                <c:pt idx="10">
                  <c:v>112</c:v>
                </c:pt>
                <c:pt idx="11">
                  <c:v>106</c:v>
                </c:pt>
                <c:pt idx="12">
                  <c:v>101</c:v>
                </c:pt>
                <c:pt idx="13">
                  <c:v>95</c:v>
                </c:pt>
                <c:pt idx="14" formatCode="0.0">
                  <c:v>89.722222222222229</c:v>
                </c:pt>
                <c:pt idx="15" formatCode="0.0">
                  <c:v>84.444444444444457</c:v>
                </c:pt>
                <c:pt idx="16" formatCode="0.0">
                  <c:v>79.166666666666686</c:v>
                </c:pt>
                <c:pt idx="17" formatCode="0.0">
                  <c:v>73.888888888888914</c:v>
                </c:pt>
                <c:pt idx="18" formatCode="0.0">
                  <c:v>68.611111111111143</c:v>
                </c:pt>
                <c:pt idx="19" formatCode="0.0">
                  <c:v>63.333333333333364</c:v>
                </c:pt>
                <c:pt idx="20" formatCode="0.0">
                  <c:v>58.055555555555586</c:v>
                </c:pt>
                <c:pt idx="21" formatCode="0.0">
                  <c:v>52.777777777777807</c:v>
                </c:pt>
                <c:pt idx="22" formatCode="0.0">
                  <c:v>47.500000000000028</c:v>
                </c:pt>
                <c:pt idx="23" formatCode="0.0">
                  <c:v>42.22222222222225</c:v>
                </c:pt>
                <c:pt idx="24" formatCode="0.0">
                  <c:v>36.944444444444471</c:v>
                </c:pt>
                <c:pt idx="25" formatCode="0.0">
                  <c:v>31.666666666666693</c:v>
                </c:pt>
                <c:pt idx="26" formatCode="0.0">
                  <c:v>26.388888888888914</c:v>
                </c:pt>
                <c:pt idx="27" formatCode="0.0">
                  <c:v>21.111111111111136</c:v>
                </c:pt>
                <c:pt idx="28" formatCode="0.0">
                  <c:v>15.833333333333357</c:v>
                </c:pt>
                <c:pt idx="29" formatCode="0.0">
                  <c:v>10.555555555555578</c:v>
                </c:pt>
                <c:pt idx="30" formatCode="0.0">
                  <c:v>5.2777777777778008</c:v>
                </c:pt>
                <c:pt idx="31" formatCode="0.0">
                  <c:v>2.3092638912203256E-14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3B97-49B8-B8AF-35CC06B19CEB}"/>
            </c:ext>
          </c:extLst>
        </c:ser>
        <c:ser>
          <c:idx val="4"/>
          <c:order val="4"/>
          <c:tx>
            <c:strRef>
              <c:f>Tabelle1!$A$15</c:f>
              <c:strCache>
                <c:ptCount val="1"/>
                <c:pt idx="0">
                  <c:v>Landwirtschaft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Tabelle1!$D$10:$AK$10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xVal>
          <c:yVal>
            <c:numRef>
              <c:f>Tabelle1!$D$15:$AK$15</c:f>
              <c:numCache>
                <c:formatCode>General</c:formatCode>
                <c:ptCount val="34"/>
                <c:pt idx="3">
                  <c:v>70</c:v>
                </c:pt>
                <c:pt idx="4">
                  <c:v>68</c:v>
                </c:pt>
                <c:pt idx="5">
                  <c:v>67</c:v>
                </c:pt>
                <c:pt idx="6">
                  <c:v>66</c:v>
                </c:pt>
                <c:pt idx="7">
                  <c:v>65</c:v>
                </c:pt>
                <c:pt idx="8">
                  <c:v>64</c:v>
                </c:pt>
                <c:pt idx="9">
                  <c:v>63</c:v>
                </c:pt>
                <c:pt idx="10">
                  <c:v>61</c:v>
                </c:pt>
                <c:pt idx="11">
                  <c:v>60</c:v>
                </c:pt>
                <c:pt idx="12">
                  <c:v>59</c:v>
                </c:pt>
                <c:pt idx="13">
                  <c:v>58</c:v>
                </c:pt>
                <c:pt idx="14" formatCode="0.0">
                  <c:v>56.55</c:v>
                </c:pt>
                <c:pt idx="15" formatCode="0.0">
                  <c:v>55.099999999999994</c:v>
                </c:pt>
                <c:pt idx="16" formatCode="0.0">
                  <c:v>53.649999999999991</c:v>
                </c:pt>
                <c:pt idx="17" formatCode="0.0">
                  <c:v>52.199999999999989</c:v>
                </c:pt>
                <c:pt idx="18" formatCode="0.0">
                  <c:v>50.749999999999986</c:v>
                </c:pt>
                <c:pt idx="19" formatCode="0.0">
                  <c:v>49.299999999999983</c:v>
                </c:pt>
                <c:pt idx="20" formatCode="0.0">
                  <c:v>47.84999999999998</c:v>
                </c:pt>
                <c:pt idx="21" formatCode="0.0">
                  <c:v>46.399999999999977</c:v>
                </c:pt>
                <c:pt idx="22" formatCode="0.0">
                  <c:v>44.949999999999974</c:v>
                </c:pt>
                <c:pt idx="23" formatCode="0.0">
                  <c:v>43.499999999999972</c:v>
                </c:pt>
                <c:pt idx="24" formatCode="0.0">
                  <c:v>42.049999999999969</c:v>
                </c:pt>
                <c:pt idx="25" formatCode="0.0">
                  <c:v>40.599999999999966</c:v>
                </c:pt>
                <c:pt idx="26" formatCode="0.0">
                  <c:v>39.149999999999963</c:v>
                </c:pt>
                <c:pt idx="27" formatCode="0.0">
                  <c:v>37.69999999999996</c:v>
                </c:pt>
                <c:pt idx="28" formatCode="0.0">
                  <c:v>36.249999999999957</c:v>
                </c:pt>
                <c:pt idx="29" formatCode="0.0">
                  <c:v>34.799999999999955</c:v>
                </c:pt>
                <c:pt idx="30" formatCode="0.0">
                  <c:v>33.349999999999952</c:v>
                </c:pt>
                <c:pt idx="31" formatCode="0.0">
                  <c:v>31.899999999999952</c:v>
                </c:pt>
                <c:pt idx="32" formatCode="0.0">
                  <c:v>30.449999999999953</c:v>
                </c:pt>
                <c:pt idx="33" formatCode="0.0">
                  <c:v>28.999999999999954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3B97-49B8-B8AF-35CC06B19CEB}"/>
            </c:ext>
          </c:extLst>
        </c:ser>
        <c:ser>
          <c:idx val="5"/>
          <c:order val="5"/>
          <c:tx>
            <c:strRef>
              <c:f>Tabelle1!$A$16</c:f>
              <c:strCache>
                <c:ptCount val="1"/>
                <c:pt idx="0">
                  <c:v>Abfallwirtschaft etc.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Tabelle1!$D$10:$AK$10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xVal>
          <c:yVal>
            <c:numRef>
              <c:f>Tabelle1!$D$16:$AK$16</c:f>
              <c:numCache>
                <c:formatCode>General</c:formatCode>
                <c:ptCount val="34"/>
                <c:pt idx="3">
                  <c:v>9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 formatCode="0.0">
                  <c:v>4.583333333333333</c:v>
                </c:pt>
                <c:pt idx="15" formatCode="0.0">
                  <c:v>4.1666666666666661</c:v>
                </c:pt>
                <c:pt idx="16" formatCode="0.0">
                  <c:v>3.7499999999999996</c:v>
                </c:pt>
                <c:pt idx="17" formatCode="0.0">
                  <c:v>3.333333333333333</c:v>
                </c:pt>
                <c:pt idx="18" formatCode="0.0">
                  <c:v>2.9166666666666665</c:v>
                </c:pt>
                <c:pt idx="19" formatCode="0.0">
                  <c:v>2.5</c:v>
                </c:pt>
                <c:pt idx="20" formatCode="0.0">
                  <c:v>2.0833333333333335</c:v>
                </c:pt>
                <c:pt idx="21" formatCode="0.0">
                  <c:v>1.6666666666666667</c:v>
                </c:pt>
                <c:pt idx="22" formatCode="0.0">
                  <c:v>1.25</c:v>
                </c:pt>
                <c:pt idx="23" formatCode="0.0">
                  <c:v>0.83333333333333326</c:v>
                </c:pt>
                <c:pt idx="24" formatCode="0.0">
                  <c:v>0.41666666666666657</c:v>
                </c:pt>
                <c:pt idx="25" formatCode="0.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3B97-49B8-B8AF-35CC06B19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460776"/>
        <c:axId val="698459792"/>
      </c:scatterChart>
      <c:valAx>
        <c:axId val="698460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98459792"/>
        <c:crosses val="autoZero"/>
        <c:crossBetween val="midCat"/>
      </c:valAx>
      <c:valAx>
        <c:axId val="698459792"/>
        <c:scaling>
          <c:orientation val="minMax"/>
          <c:max val="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Tabelle1!$O$87</c:f>
              <c:strCache>
                <c:ptCount val="1"/>
                <c:pt idx="0">
                  <c:v>Mio. Tonnen CO2-Emissionen pro Jahr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98460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>
      <c:oddHeader>&amp;R(c) Sonnenkraft Freising e. V.</c:oddHeader>
      <c:oddFooter>&amp;L&amp;8&amp;M01+049&amp;N</c:oddFooter>
    </c:headerFooter>
    <c:pageMargins b="0.78740157480314965" l="0.70866141732283472" r="0.70866141732283472" t="0.78740157480314965" header="0.31496062992125984" footer="0.31496062992125984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6E76AF0-EA2A-400E-B745-25114E6498C6}">
  <sheetPr/>
  <sheetViews>
    <sheetView tabSelected="1" zoomScale="99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612803" cy="748530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CE0FFEC-CFB6-4A01-A4F7-A197B0640F8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0.52882</cdr:x>
      <cdr:y>0.12623</cdr:y>
    </cdr:from>
    <cdr:to>
      <cdr:x>0.92481</cdr:x>
      <cdr:y>0.45582</cdr:y>
    </cdr:to>
    <cdr:sp macro="" textlink="Tabelle1!$O$86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22725481-1E1E-488D-BA22-F772DACBCBB8}"/>
            </a:ext>
          </a:extLst>
        </cdr:cNvPr>
        <cdr:cNvSpPr txBox="1"/>
      </cdr:nvSpPr>
      <cdr:spPr>
        <a:xfrm xmlns:a="http://schemas.openxmlformats.org/drawingml/2006/main">
          <a:off x="6029325" y="857250"/>
          <a:ext cx="4514850" cy="2238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619FBE2-7010-47B7-974B-E2011E46E067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Das Gesamtbudget für Deutschland liegt ab 2020 bei ca. 6.500 Mio. t CO2. Allein die im Klimaschutzgesetz "zulässigen" Mengen liegen im Zeitraum 2020 - 2030 bei 7.500  Mio. t. CO2. 
Die Gesamtemissionen von ca. 13 Mrd. t. CO2 sind etwa doppelt so hoch.</a:t>
          </a:fld>
          <a:endParaRPr lang="de-DE" sz="1100"/>
        </a:p>
      </cdr:txBody>
    </cdr:sp>
  </cdr:relSizeAnchor>
  <cdr:relSizeAnchor xmlns:cdr="http://schemas.openxmlformats.org/drawingml/2006/chartDrawing">
    <cdr:from>
      <cdr:x>0.36628</cdr:x>
      <cdr:y>0.09518</cdr:y>
    </cdr:from>
    <cdr:to>
      <cdr:x>0.36628</cdr:x>
      <cdr:y>0.86774</cdr:y>
    </cdr:to>
    <cdr:cxnSp macro="">
      <cdr:nvCxnSpPr>
        <cdr:cNvPr id="4" name="Gerader Verbinder 3">
          <a:extLst xmlns:a="http://schemas.openxmlformats.org/drawingml/2006/main">
            <a:ext uri="{FF2B5EF4-FFF2-40B4-BE49-F238E27FC236}">
              <a16:creationId xmlns:a16="http://schemas.microsoft.com/office/drawing/2014/main" id="{4D2648F0-AE1A-4FFD-BFC4-3A1568B402BB}"/>
            </a:ext>
          </a:extLst>
        </cdr:cNvPr>
        <cdr:cNvCxnSpPr/>
      </cdr:nvCxnSpPr>
      <cdr:spPr>
        <a:xfrm xmlns:a="http://schemas.openxmlformats.org/drawingml/2006/main">
          <a:off x="4200525" y="733425"/>
          <a:ext cx="0" cy="5953125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0.53156</cdr:x>
      <cdr:y>0.38937</cdr:y>
    </cdr:from>
    <cdr:to>
      <cdr:x>0.90638</cdr:x>
      <cdr:y>0.47301</cdr:y>
    </cdr:to>
    <cdr:sp macro="" textlink="Tabelle1!$O$88">
      <cdr:nvSpPr>
        <cdr:cNvPr id="5" name="Textfeld 4">
          <a:extLst xmlns:a="http://schemas.openxmlformats.org/drawingml/2006/main">
            <a:ext uri="{FF2B5EF4-FFF2-40B4-BE49-F238E27FC236}">
              <a16:creationId xmlns:a16="http://schemas.microsoft.com/office/drawing/2014/main" id="{02EB8252-0297-486A-A096-090AD5325DA5}"/>
            </a:ext>
          </a:extLst>
        </cdr:cNvPr>
        <cdr:cNvSpPr txBox="1"/>
      </cdr:nvSpPr>
      <cdr:spPr>
        <a:xfrm xmlns:a="http://schemas.openxmlformats.org/drawingml/2006/main">
          <a:off x="6172902" y="2914552"/>
          <a:ext cx="4352704" cy="6260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B11463DB-C996-4E25-818D-7DA273806595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/>
            <a:t>Das Budget wird im Jahr 2028 überschritten!</a:t>
          </a:fld>
          <a:endParaRPr lang="de-DE" sz="1100" b="1"/>
        </a:p>
      </cdr:txBody>
    </cdr:sp>
  </cdr:relSizeAnchor>
  <cdr:relSizeAnchor xmlns:cdr="http://schemas.openxmlformats.org/drawingml/2006/chartDrawing">
    <cdr:from>
      <cdr:x>0.77796</cdr:x>
      <cdr:y>0</cdr:y>
    </cdr:from>
    <cdr:to>
      <cdr:x>1</cdr:x>
      <cdr:y>0.04756</cdr:y>
    </cdr:to>
    <cdr:sp macro="" textlink="Tabelle1!$O$89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A5655F6B-D331-4105-97DB-1F07746B5172}"/>
            </a:ext>
          </a:extLst>
        </cdr:cNvPr>
        <cdr:cNvSpPr txBox="1"/>
      </cdr:nvSpPr>
      <cdr:spPr>
        <a:xfrm xmlns:a="http://schemas.openxmlformats.org/drawingml/2006/main">
          <a:off x="9034319" y="0"/>
          <a:ext cx="2578484" cy="355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fld id="{E29D4F17-936D-4BAD-8C33-1AADAC6FC8C8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(c) Sonnenkraft Freising e. V.
SKF_Klimaschutzgesetz_CO2-Mengen_191010aho.xlsx</a:t>
          </a:fld>
          <a:endParaRPr lang="de-DE" sz="8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14</xdr:col>
      <xdr:colOff>207997</xdr:colOff>
      <xdr:row>77</xdr:row>
      <xdr:rowOff>96251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6D79AD7-F788-4644-9905-9F9B28187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669280"/>
          <a:ext cx="12419047" cy="722857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13</xdr:col>
      <xdr:colOff>99060</xdr:colOff>
      <xdr:row>122</xdr:row>
      <xdr:rowOff>91440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1CB40831-2C2D-490B-BFE4-2F13E36CBB1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0.52882</cdr:x>
      <cdr:y>0.12623</cdr:y>
    </cdr:from>
    <cdr:to>
      <cdr:x>0.92481</cdr:x>
      <cdr:y>0.45582</cdr:y>
    </cdr:to>
    <cdr:sp macro="" textlink="Tabelle1!$O$86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22725481-1E1E-488D-BA22-F772DACBCBB8}"/>
            </a:ext>
          </a:extLst>
        </cdr:cNvPr>
        <cdr:cNvSpPr txBox="1"/>
      </cdr:nvSpPr>
      <cdr:spPr>
        <a:xfrm xmlns:a="http://schemas.openxmlformats.org/drawingml/2006/main">
          <a:off x="6029325" y="857250"/>
          <a:ext cx="4514850" cy="2238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619FBE2-7010-47B7-974B-E2011E46E067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t>Das Gesamtbudget für Deutschland liegt ab 2020 bei ca. 6.500 Mio. t CO2. Allein die im Klimaschutzgesetz "zulässigen" Mengen liegen im Zeitraum 2020 - 2030 bei 7.500  Mio. t. CO2. 
Die Gesamtemissionen von ca. 13 Mrd. t. CO2 sind etwa doppelt so hoch.</a:t>
          </a:fld>
          <a:endParaRPr lang="de-DE" sz="1100"/>
        </a:p>
      </cdr:txBody>
    </cdr:sp>
  </cdr:relSizeAnchor>
  <cdr:relSizeAnchor xmlns:cdr="http://schemas.openxmlformats.org/drawingml/2006/chartDrawing">
    <cdr:from>
      <cdr:x>0.36628</cdr:x>
      <cdr:y>0.09518</cdr:y>
    </cdr:from>
    <cdr:to>
      <cdr:x>0.36628</cdr:x>
      <cdr:y>0.86774</cdr:y>
    </cdr:to>
    <cdr:cxnSp macro="">
      <cdr:nvCxnSpPr>
        <cdr:cNvPr id="4" name="Gerader Verbinder 3">
          <a:extLst xmlns:a="http://schemas.openxmlformats.org/drawingml/2006/main">
            <a:ext uri="{FF2B5EF4-FFF2-40B4-BE49-F238E27FC236}">
              <a16:creationId xmlns:a16="http://schemas.microsoft.com/office/drawing/2014/main" id="{4D2648F0-AE1A-4FFD-BFC4-3A1568B402BB}"/>
            </a:ext>
          </a:extLst>
        </cdr:cNvPr>
        <cdr:cNvCxnSpPr/>
      </cdr:nvCxnSpPr>
      <cdr:spPr>
        <a:xfrm xmlns:a="http://schemas.openxmlformats.org/drawingml/2006/main">
          <a:off x="4200525" y="733425"/>
          <a:ext cx="0" cy="5953125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0.53156</cdr:x>
      <cdr:y>0.38937</cdr:y>
    </cdr:from>
    <cdr:to>
      <cdr:x>0.6113</cdr:x>
      <cdr:y>0.50803</cdr:y>
    </cdr:to>
    <cdr:sp macro="" textlink="Tabelle1!$O$88">
      <cdr:nvSpPr>
        <cdr:cNvPr id="5" name="Textfeld 4">
          <a:extLst xmlns:a="http://schemas.openxmlformats.org/drawingml/2006/main">
            <a:ext uri="{FF2B5EF4-FFF2-40B4-BE49-F238E27FC236}">
              <a16:creationId xmlns:a16="http://schemas.microsoft.com/office/drawing/2014/main" id="{02EB8252-0297-486A-A096-090AD5325DA5}"/>
            </a:ext>
          </a:extLst>
        </cdr:cNvPr>
        <cdr:cNvSpPr txBox="1"/>
      </cdr:nvSpPr>
      <cdr:spPr>
        <a:xfrm xmlns:a="http://schemas.openxmlformats.org/drawingml/2006/main">
          <a:off x="6096000" y="3000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B11463DB-C996-4E25-818D-7DA273806595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t>Das Budget wird im Jahr 2028 überschritten!</a:t>
          </a:fld>
          <a:endParaRPr lang="de-DE" sz="11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07C81-5D91-49B1-AE80-749BE7CE7D26}">
  <dimension ref="A1:AM90"/>
  <sheetViews>
    <sheetView workbookViewId="0">
      <pane xSplit="1" ySplit="1" topLeftCell="F64" activePane="bottomRight" state="frozen"/>
      <selection pane="topRight" activeCell="B1" sqref="B1"/>
      <selection pane="bottomLeft" activeCell="A2" sqref="A2"/>
      <selection pane="bottomRight" activeCell="O90" sqref="O90"/>
    </sheetView>
  </sheetViews>
  <sheetFormatPr baseColWidth="10" defaultRowHeight="14.4" x14ac:dyDescent="0.3"/>
  <cols>
    <col min="1" max="1" width="25.44140625" customWidth="1"/>
    <col min="7" max="11" width="11.6640625" bestFit="1" customWidth="1"/>
    <col min="12" max="12" width="12.77734375" bestFit="1" customWidth="1"/>
    <col min="13" max="22" width="11.6640625" bestFit="1" customWidth="1"/>
    <col min="23" max="37" width="12.44140625" bestFit="1" customWidth="1"/>
  </cols>
  <sheetData>
    <row r="1" spans="1:39" ht="18" x14ac:dyDescent="0.35">
      <c r="A1" s="8" t="s">
        <v>0</v>
      </c>
    </row>
    <row r="2" spans="1:39" x14ac:dyDescent="0.3">
      <c r="A2" t="s">
        <v>1</v>
      </c>
    </row>
    <row r="4" spans="1:39" x14ac:dyDescent="0.3">
      <c r="A4" t="s">
        <v>25</v>
      </c>
      <c r="B4" t="s">
        <v>24</v>
      </c>
    </row>
    <row r="5" spans="1:39" x14ac:dyDescent="0.3">
      <c r="A5" t="s">
        <v>30</v>
      </c>
      <c r="B5" t="s">
        <v>29</v>
      </c>
    </row>
    <row r="6" spans="1:39" x14ac:dyDescent="0.3">
      <c r="A6" t="s">
        <v>26</v>
      </c>
      <c r="B6" t="s">
        <v>35</v>
      </c>
    </row>
    <row r="7" spans="1:39" x14ac:dyDescent="0.3">
      <c r="A7" t="s">
        <v>36</v>
      </c>
      <c r="B7" t="s">
        <v>37</v>
      </c>
    </row>
    <row r="8" spans="1:39" x14ac:dyDescent="0.3">
      <c r="A8" t="s">
        <v>27</v>
      </c>
      <c r="B8" t="s">
        <v>28</v>
      </c>
    </row>
    <row r="10" spans="1:39" s="6" customFormat="1" x14ac:dyDescent="0.3">
      <c r="A10" s="6" t="s">
        <v>2</v>
      </c>
      <c r="B10" s="6" t="s">
        <v>10</v>
      </c>
      <c r="D10" s="16">
        <v>2017</v>
      </c>
      <c r="E10" s="16">
        <v>2018</v>
      </c>
      <c r="F10" s="16">
        <v>2019</v>
      </c>
      <c r="G10" s="6">
        <v>2020</v>
      </c>
      <c r="H10" s="6">
        <v>2021</v>
      </c>
      <c r="I10" s="6">
        <v>2022</v>
      </c>
      <c r="J10" s="6">
        <v>2023</v>
      </c>
      <c r="K10" s="6">
        <v>2024</v>
      </c>
      <c r="L10" s="6">
        <v>2025</v>
      </c>
      <c r="M10" s="6">
        <v>2026</v>
      </c>
      <c r="N10" s="6">
        <v>2027</v>
      </c>
      <c r="O10" s="6">
        <v>2028</v>
      </c>
      <c r="P10" s="6">
        <v>2029</v>
      </c>
      <c r="Q10" s="6">
        <v>2030</v>
      </c>
      <c r="R10" s="17">
        <v>2031</v>
      </c>
      <c r="S10" s="17">
        <v>2032</v>
      </c>
      <c r="T10" s="17">
        <v>2033</v>
      </c>
      <c r="U10" s="17">
        <v>2034</v>
      </c>
      <c r="V10" s="17">
        <v>2035</v>
      </c>
      <c r="W10" s="17">
        <v>2036</v>
      </c>
      <c r="X10" s="17">
        <v>2037</v>
      </c>
      <c r="Y10" s="17">
        <v>2038</v>
      </c>
      <c r="Z10" s="17">
        <v>2039</v>
      </c>
      <c r="AA10" s="17">
        <v>2040</v>
      </c>
      <c r="AB10" s="17">
        <v>2041</v>
      </c>
      <c r="AC10" s="17">
        <v>2042</v>
      </c>
      <c r="AD10" s="17">
        <v>2043</v>
      </c>
      <c r="AE10" s="17">
        <v>2044</v>
      </c>
      <c r="AF10" s="17">
        <v>2045</v>
      </c>
      <c r="AG10" s="17">
        <v>2046</v>
      </c>
      <c r="AH10" s="17">
        <v>2047</v>
      </c>
      <c r="AI10" s="17">
        <v>2048</v>
      </c>
      <c r="AJ10" s="17">
        <v>2049</v>
      </c>
      <c r="AK10" s="17">
        <v>2050</v>
      </c>
      <c r="AM10" s="6" t="s">
        <v>33</v>
      </c>
    </row>
    <row r="11" spans="1:39" x14ac:dyDescent="0.3">
      <c r="A11" t="s">
        <v>3</v>
      </c>
      <c r="B11">
        <f>SUM(G11:Q11)</f>
        <v>2492.5</v>
      </c>
      <c r="C11">
        <f>SUM(G11:AK11)</f>
        <v>3892.5000000000005</v>
      </c>
      <c r="D11" s="2"/>
      <c r="E11" s="2"/>
      <c r="F11" s="2"/>
      <c r="G11" s="5">
        <v>280</v>
      </c>
      <c r="H11" s="18">
        <f>AVERAGE(G11,I11)</f>
        <v>268.5</v>
      </c>
      <c r="I11" s="5">
        <v>257</v>
      </c>
      <c r="J11" s="18">
        <f>$I$11-($I$11-$Q$11)/8*(J10-$I$10)</f>
        <v>246.75</v>
      </c>
      <c r="K11" s="18">
        <f t="shared" ref="K11:P11" si="0">$I$11-($I$11-$Q$11)/8*(K10-$I$10)</f>
        <v>236.5</v>
      </c>
      <c r="L11" s="18">
        <f t="shared" si="0"/>
        <v>226.25</v>
      </c>
      <c r="M11" s="18">
        <f t="shared" si="0"/>
        <v>216</v>
      </c>
      <c r="N11" s="18">
        <f t="shared" si="0"/>
        <v>205.75</v>
      </c>
      <c r="O11" s="18">
        <f t="shared" si="0"/>
        <v>195.5</v>
      </c>
      <c r="P11" s="18">
        <f t="shared" si="0"/>
        <v>185.25</v>
      </c>
      <c r="Q11" s="5">
        <v>175</v>
      </c>
      <c r="R11" s="10">
        <f>MAX(0,Q11-$Q11/($AM11-2030))</f>
        <v>164.70588235294119</v>
      </c>
      <c r="S11" s="10">
        <f t="shared" ref="S11:AK16" si="1">MAX(0,R11-$Q11/($AM11-2030))</f>
        <v>154.41176470588238</v>
      </c>
      <c r="T11" s="10">
        <f t="shared" si="1"/>
        <v>144.11764705882356</v>
      </c>
      <c r="U11" s="10">
        <f t="shared" si="1"/>
        <v>133.82352941176475</v>
      </c>
      <c r="V11" s="10">
        <f t="shared" si="1"/>
        <v>123.52941176470593</v>
      </c>
      <c r="W11" s="10">
        <f t="shared" si="1"/>
        <v>113.2352941176471</v>
      </c>
      <c r="X11" s="10">
        <f t="shared" si="1"/>
        <v>102.94117647058827</v>
      </c>
      <c r="Y11" s="10">
        <f t="shared" si="1"/>
        <v>92.647058823529449</v>
      </c>
      <c r="Z11" s="10">
        <f t="shared" si="1"/>
        <v>82.352941176470623</v>
      </c>
      <c r="AA11" s="10">
        <f t="shared" si="1"/>
        <v>72.058823529411796</v>
      </c>
      <c r="AB11" s="10">
        <f t="shared" si="1"/>
        <v>61.76470588235297</v>
      </c>
      <c r="AC11" s="10">
        <f t="shared" si="1"/>
        <v>51.470588235294144</v>
      </c>
      <c r="AD11" s="10">
        <f t="shared" si="1"/>
        <v>41.176470588235318</v>
      </c>
      <c r="AE11" s="10">
        <f t="shared" si="1"/>
        <v>30.882352941176492</v>
      </c>
      <c r="AF11" s="10">
        <f t="shared" si="1"/>
        <v>20.588235294117666</v>
      </c>
      <c r="AG11" s="10">
        <f t="shared" si="1"/>
        <v>10.294117647058842</v>
      </c>
      <c r="AH11" s="10">
        <f t="shared" si="1"/>
        <v>1.7763568394002505E-14</v>
      </c>
      <c r="AI11" s="10"/>
      <c r="AJ11" s="10"/>
      <c r="AK11" s="10"/>
      <c r="AM11">
        <v>2047</v>
      </c>
    </row>
    <row r="12" spans="1:39" x14ac:dyDescent="0.3">
      <c r="A12" t="s">
        <v>4</v>
      </c>
      <c r="B12">
        <f t="shared" ref="B12:B16" si="2">SUM(G12:Q12)</f>
        <v>1794</v>
      </c>
      <c r="C12">
        <f t="shared" ref="C12:C16" si="3">SUM(G12:AK12)</f>
        <v>3614</v>
      </c>
      <c r="D12" s="2"/>
      <c r="E12" s="2"/>
      <c r="F12" s="2"/>
      <c r="G12" s="5">
        <v>186</v>
      </c>
      <c r="H12" s="5">
        <v>182</v>
      </c>
      <c r="I12" s="5">
        <v>177</v>
      </c>
      <c r="J12" s="5">
        <v>172</v>
      </c>
      <c r="K12" s="5">
        <v>168</v>
      </c>
      <c r="L12" s="5">
        <v>163</v>
      </c>
      <c r="M12" s="5">
        <v>158</v>
      </c>
      <c r="N12" s="5">
        <v>154</v>
      </c>
      <c r="O12" s="5">
        <v>149</v>
      </c>
      <c r="P12" s="5">
        <v>145</v>
      </c>
      <c r="Q12" s="5">
        <v>140</v>
      </c>
      <c r="R12" s="10">
        <f t="shared" ref="R12:AG16" si="4">MAX(0,Q12-$Q12/($AM12-2030))</f>
        <v>135.33333333333334</v>
      </c>
      <c r="S12" s="10">
        <f t="shared" si="4"/>
        <v>130.66666666666669</v>
      </c>
      <c r="T12" s="10">
        <f t="shared" si="4"/>
        <v>126.00000000000001</v>
      </c>
      <c r="U12" s="10">
        <f t="shared" si="4"/>
        <v>121.33333333333334</v>
      </c>
      <c r="V12" s="10">
        <f t="shared" si="4"/>
        <v>116.66666666666667</v>
      </c>
      <c r="W12" s="10">
        <f t="shared" si="4"/>
        <v>112</v>
      </c>
      <c r="X12" s="10">
        <f t="shared" si="4"/>
        <v>107.33333333333333</v>
      </c>
      <c r="Y12" s="10">
        <f t="shared" si="4"/>
        <v>102.66666666666666</v>
      </c>
      <c r="Z12" s="10">
        <f t="shared" si="4"/>
        <v>97.999999999999986</v>
      </c>
      <c r="AA12" s="10">
        <f t="shared" si="4"/>
        <v>93.333333333333314</v>
      </c>
      <c r="AB12" s="10">
        <f t="shared" si="4"/>
        <v>88.666666666666643</v>
      </c>
      <c r="AC12" s="10">
        <f t="shared" si="4"/>
        <v>83.999999999999972</v>
      </c>
      <c r="AD12" s="10">
        <f t="shared" si="4"/>
        <v>79.3333333333333</v>
      </c>
      <c r="AE12" s="10">
        <f t="shared" si="4"/>
        <v>74.666666666666629</v>
      </c>
      <c r="AF12" s="10">
        <f t="shared" si="4"/>
        <v>69.999999999999957</v>
      </c>
      <c r="AG12" s="10">
        <f t="shared" si="4"/>
        <v>65.333333333333286</v>
      </c>
      <c r="AH12" s="10">
        <f t="shared" si="1"/>
        <v>60.666666666666622</v>
      </c>
      <c r="AI12" s="10">
        <f t="shared" si="1"/>
        <v>55.999999999999957</v>
      </c>
      <c r="AJ12" s="10">
        <f t="shared" si="1"/>
        <v>51.333333333333293</v>
      </c>
      <c r="AK12" s="10">
        <f t="shared" si="1"/>
        <v>46.666666666666629</v>
      </c>
      <c r="AM12">
        <v>2060</v>
      </c>
    </row>
    <row r="13" spans="1:39" x14ac:dyDescent="0.3">
      <c r="A13" t="s">
        <v>5</v>
      </c>
      <c r="B13">
        <f t="shared" si="2"/>
        <v>1033</v>
      </c>
      <c r="C13">
        <f t="shared" si="3"/>
        <v>1488</v>
      </c>
      <c r="D13" s="2"/>
      <c r="E13" s="2"/>
      <c r="F13" s="2"/>
      <c r="G13" s="5">
        <v>118</v>
      </c>
      <c r="H13" s="5">
        <v>113</v>
      </c>
      <c r="I13" s="5">
        <v>108</v>
      </c>
      <c r="J13" s="5">
        <v>103</v>
      </c>
      <c r="K13" s="5">
        <v>99</v>
      </c>
      <c r="L13" s="5">
        <v>94</v>
      </c>
      <c r="M13" s="5">
        <v>89</v>
      </c>
      <c r="N13" s="5">
        <v>84</v>
      </c>
      <c r="O13" s="5">
        <v>80</v>
      </c>
      <c r="P13" s="5">
        <v>75</v>
      </c>
      <c r="Q13" s="5">
        <v>70</v>
      </c>
      <c r="R13" s="10">
        <f t="shared" si="4"/>
        <v>65</v>
      </c>
      <c r="S13" s="10">
        <f t="shared" si="1"/>
        <v>60</v>
      </c>
      <c r="T13" s="10">
        <f t="shared" si="1"/>
        <v>55</v>
      </c>
      <c r="U13" s="10">
        <f t="shared" si="1"/>
        <v>50</v>
      </c>
      <c r="V13" s="10">
        <f t="shared" si="1"/>
        <v>45</v>
      </c>
      <c r="W13" s="10">
        <f t="shared" si="1"/>
        <v>40</v>
      </c>
      <c r="X13" s="10">
        <f t="shared" si="1"/>
        <v>35</v>
      </c>
      <c r="Y13" s="10">
        <f t="shared" si="1"/>
        <v>30</v>
      </c>
      <c r="Z13" s="10">
        <f t="shared" si="1"/>
        <v>25</v>
      </c>
      <c r="AA13" s="10">
        <f t="shared" si="1"/>
        <v>20</v>
      </c>
      <c r="AB13" s="10">
        <f t="shared" si="1"/>
        <v>15</v>
      </c>
      <c r="AC13" s="10">
        <f t="shared" si="1"/>
        <v>10</v>
      </c>
      <c r="AD13" s="10">
        <f t="shared" si="1"/>
        <v>5</v>
      </c>
      <c r="AE13" s="10">
        <f t="shared" si="1"/>
        <v>0</v>
      </c>
      <c r="AF13" s="10"/>
      <c r="AG13" s="10"/>
      <c r="AH13" s="10"/>
      <c r="AI13" s="10"/>
      <c r="AJ13" s="10"/>
      <c r="AK13" s="10"/>
      <c r="AM13">
        <v>2044</v>
      </c>
    </row>
    <row r="14" spans="1:39" x14ac:dyDescent="0.3">
      <c r="A14" t="s">
        <v>6</v>
      </c>
      <c r="B14">
        <f t="shared" si="2"/>
        <v>1350</v>
      </c>
      <c r="C14">
        <f t="shared" si="3"/>
        <v>2157.5000000000009</v>
      </c>
      <c r="D14" s="2"/>
      <c r="E14" s="2"/>
      <c r="F14" s="2"/>
      <c r="G14" s="5">
        <v>150</v>
      </c>
      <c r="H14" s="5">
        <v>145</v>
      </c>
      <c r="I14" s="5">
        <v>139</v>
      </c>
      <c r="J14" s="5">
        <v>134</v>
      </c>
      <c r="K14" s="5">
        <v>128</v>
      </c>
      <c r="L14" s="5">
        <v>123</v>
      </c>
      <c r="M14" s="5">
        <v>117</v>
      </c>
      <c r="N14" s="5">
        <v>112</v>
      </c>
      <c r="O14" s="5">
        <v>106</v>
      </c>
      <c r="P14" s="5">
        <v>101</v>
      </c>
      <c r="Q14" s="5">
        <v>95</v>
      </c>
      <c r="R14" s="10">
        <f t="shared" si="4"/>
        <v>89.722222222222229</v>
      </c>
      <c r="S14" s="10">
        <f t="shared" si="1"/>
        <v>84.444444444444457</v>
      </c>
      <c r="T14" s="10">
        <f t="shared" si="1"/>
        <v>79.166666666666686</v>
      </c>
      <c r="U14" s="10">
        <f t="shared" si="1"/>
        <v>73.888888888888914</v>
      </c>
      <c r="V14" s="10">
        <f t="shared" si="1"/>
        <v>68.611111111111143</v>
      </c>
      <c r="W14" s="10">
        <f t="shared" si="1"/>
        <v>63.333333333333364</v>
      </c>
      <c r="X14" s="10">
        <f t="shared" si="1"/>
        <v>58.055555555555586</v>
      </c>
      <c r="Y14" s="10">
        <f t="shared" si="1"/>
        <v>52.777777777777807</v>
      </c>
      <c r="Z14" s="10">
        <f t="shared" si="1"/>
        <v>47.500000000000028</v>
      </c>
      <c r="AA14" s="10">
        <f t="shared" si="1"/>
        <v>42.22222222222225</v>
      </c>
      <c r="AB14" s="10">
        <f t="shared" si="1"/>
        <v>36.944444444444471</v>
      </c>
      <c r="AC14" s="10">
        <f t="shared" si="1"/>
        <v>31.666666666666693</v>
      </c>
      <c r="AD14" s="10">
        <f t="shared" si="1"/>
        <v>26.388888888888914</v>
      </c>
      <c r="AE14" s="10">
        <f t="shared" si="1"/>
        <v>21.111111111111136</v>
      </c>
      <c r="AF14" s="10">
        <f t="shared" si="1"/>
        <v>15.833333333333357</v>
      </c>
      <c r="AG14" s="10">
        <f t="shared" si="1"/>
        <v>10.555555555555578</v>
      </c>
      <c r="AH14" s="10">
        <f t="shared" si="1"/>
        <v>5.2777777777778008</v>
      </c>
      <c r="AI14" s="10">
        <f t="shared" si="1"/>
        <v>2.3092638912203256E-14</v>
      </c>
      <c r="AJ14" s="10"/>
      <c r="AK14" s="10"/>
      <c r="AM14">
        <v>2048</v>
      </c>
    </row>
    <row r="15" spans="1:39" x14ac:dyDescent="0.3">
      <c r="A15" t="s">
        <v>7</v>
      </c>
      <c r="B15">
        <f t="shared" si="2"/>
        <v>701</v>
      </c>
      <c r="C15">
        <f t="shared" si="3"/>
        <v>1556.4999999999993</v>
      </c>
      <c r="D15" s="2"/>
      <c r="E15" s="2"/>
      <c r="F15" s="2"/>
      <c r="G15" s="5">
        <v>70</v>
      </c>
      <c r="H15" s="5">
        <v>68</v>
      </c>
      <c r="I15" s="5">
        <v>67</v>
      </c>
      <c r="J15" s="5">
        <v>66</v>
      </c>
      <c r="K15" s="5">
        <v>65</v>
      </c>
      <c r="L15" s="5">
        <v>64</v>
      </c>
      <c r="M15" s="5">
        <v>63</v>
      </c>
      <c r="N15" s="5">
        <v>61</v>
      </c>
      <c r="O15" s="5">
        <v>60</v>
      </c>
      <c r="P15" s="5">
        <v>59</v>
      </c>
      <c r="Q15" s="5">
        <v>58</v>
      </c>
      <c r="R15" s="10">
        <f t="shared" si="4"/>
        <v>56.55</v>
      </c>
      <c r="S15" s="10">
        <f t="shared" si="1"/>
        <v>55.099999999999994</v>
      </c>
      <c r="T15" s="10">
        <f t="shared" si="1"/>
        <v>53.649999999999991</v>
      </c>
      <c r="U15" s="10">
        <f t="shared" si="1"/>
        <v>52.199999999999989</v>
      </c>
      <c r="V15" s="10">
        <f t="shared" si="1"/>
        <v>50.749999999999986</v>
      </c>
      <c r="W15" s="10">
        <f t="shared" si="1"/>
        <v>49.299999999999983</v>
      </c>
      <c r="X15" s="10">
        <f t="shared" si="1"/>
        <v>47.84999999999998</v>
      </c>
      <c r="Y15" s="10">
        <f t="shared" si="1"/>
        <v>46.399999999999977</v>
      </c>
      <c r="Z15" s="10">
        <f t="shared" si="1"/>
        <v>44.949999999999974</v>
      </c>
      <c r="AA15" s="10">
        <f t="shared" si="1"/>
        <v>43.499999999999972</v>
      </c>
      <c r="AB15" s="10">
        <f t="shared" si="1"/>
        <v>42.049999999999969</v>
      </c>
      <c r="AC15" s="10">
        <f t="shared" si="1"/>
        <v>40.599999999999966</v>
      </c>
      <c r="AD15" s="10">
        <f t="shared" si="1"/>
        <v>39.149999999999963</v>
      </c>
      <c r="AE15" s="10">
        <f t="shared" si="1"/>
        <v>37.69999999999996</v>
      </c>
      <c r="AF15" s="10">
        <f t="shared" si="1"/>
        <v>36.249999999999957</v>
      </c>
      <c r="AG15" s="10">
        <f t="shared" si="1"/>
        <v>34.799999999999955</v>
      </c>
      <c r="AH15" s="10">
        <f t="shared" si="1"/>
        <v>33.349999999999952</v>
      </c>
      <c r="AI15" s="10">
        <f t="shared" si="1"/>
        <v>31.899999999999952</v>
      </c>
      <c r="AJ15" s="10">
        <f t="shared" si="1"/>
        <v>30.449999999999953</v>
      </c>
      <c r="AK15" s="10">
        <f t="shared" si="1"/>
        <v>28.999999999999954</v>
      </c>
      <c r="AM15">
        <v>2070</v>
      </c>
    </row>
    <row r="16" spans="1:39" x14ac:dyDescent="0.3">
      <c r="A16" t="s">
        <v>41</v>
      </c>
      <c r="B16">
        <f t="shared" si="2"/>
        <v>77</v>
      </c>
      <c r="C16">
        <f t="shared" si="3"/>
        <v>104.5</v>
      </c>
      <c r="D16" s="2"/>
      <c r="E16" s="2"/>
      <c r="F16" s="2"/>
      <c r="G16" s="5">
        <v>9</v>
      </c>
      <c r="H16" s="5">
        <v>9</v>
      </c>
      <c r="I16" s="5">
        <v>8</v>
      </c>
      <c r="J16" s="5">
        <v>8</v>
      </c>
      <c r="K16" s="5">
        <v>7</v>
      </c>
      <c r="L16" s="5">
        <v>7</v>
      </c>
      <c r="M16" s="5">
        <v>7</v>
      </c>
      <c r="N16" s="5">
        <v>6</v>
      </c>
      <c r="O16" s="5">
        <v>6</v>
      </c>
      <c r="P16" s="5">
        <v>5</v>
      </c>
      <c r="Q16" s="5">
        <v>5</v>
      </c>
      <c r="R16" s="10">
        <f t="shared" si="4"/>
        <v>4.583333333333333</v>
      </c>
      <c r="S16" s="10">
        <f t="shared" si="1"/>
        <v>4.1666666666666661</v>
      </c>
      <c r="T16" s="10">
        <f t="shared" si="1"/>
        <v>3.7499999999999996</v>
      </c>
      <c r="U16" s="10">
        <f t="shared" si="1"/>
        <v>3.333333333333333</v>
      </c>
      <c r="V16" s="10">
        <f t="shared" si="1"/>
        <v>2.9166666666666665</v>
      </c>
      <c r="W16" s="10">
        <f t="shared" si="1"/>
        <v>2.5</v>
      </c>
      <c r="X16" s="10">
        <f t="shared" si="1"/>
        <v>2.0833333333333335</v>
      </c>
      <c r="Y16" s="10">
        <f t="shared" si="1"/>
        <v>1.6666666666666667</v>
      </c>
      <c r="Z16" s="10">
        <f t="shared" si="1"/>
        <v>1.25</v>
      </c>
      <c r="AA16" s="10">
        <f t="shared" si="1"/>
        <v>0.83333333333333326</v>
      </c>
      <c r="AB16" s="10">
        <f t="shared" si="1"/>
        <v>0.41666666666666657</v>
      </c>
      <c r="AC16" s="10">
        <f t="shared" si="1"/>
        <v>0</v>
      </c>
      <c r="AD16" s="10"/>
      <c r="AE16" s="10"/>
      <c r="AF16" s="10"/>
      <c r="AG16" s="10"/>
      <c r="AH16" s="10"/>
      <c r="AI16" s="10"/>
      <c r="AJ16" s="10"/>
      <c r="AK16" s="10"/>
      <c r="AM16">
        <v>2042</v>
      </c>
    </row>
    <row r="17" spans="1:37" s="7" customFormat="1" x14ac:dyDescent="0.3">
      <c r="A17" s="7" t="s">
        <v>11</v>
      </c>
      <c r="B17" s="7">
        <f>SUM(B11:B16)</f>
        <v>7447.5</v>
      </c>
      <c r="C17" s="7">
        <f t="shared" ref="C17:AK17" si="5">SUM(C11:C16)</f>
        <v>12813</v>
      </c>
      <c r="D17" s="7">
        <f t="shared" si="5"/>
        <v>0</v>
      </c>
      <c r="E17" s="7">
        <f t="shared" si="5"/>
        <v>0</v>
      </c>
      <c r="F17" s="7">
        <f t="shared" si="5"/>
        <v>0</v>
      </c>
      <c r="G17" s="7">
        <f t="shared" si="5"/>
        <v>813</v>
      </c>
      <c r="H17" s="7">
        <f t="shared" si="5"/>
        <v>785.5</v>
      </c>
      <c r="I17" s="7">
        <f t="shared" si="5"/>
        <v>756</v>
      </c>
      <c r="J17" s="7">
        <f t="shared" si="5"/>
        <v>729.75</v>
      </c>
      <c r="K17" s="7">
        <f t="shared" si="5"/>
        <v>703.5</v>
      </c>
      <c r="L17" s="7">
        <f t="shared" si="5"/>
        <v>677.25</v>
      </c>
      <c r="M17" s="7">
        <f t="shared" si="5"/>
        <v>650</v>
      </c>
      <c r="N17" s="7">
        <f t="shared" si="5"/>
        <v>622.75</v>
      </c>
      <c r="O17" s="7">
        <f t="shared" si="5"/>
        <v>596.5</v>
      </c>
      <c r="P17" s="7">
        <f t="shared" si="5"/>
        <v>570.25</v>
      </c>
      <c r="Q17" s="7">
        <f t="shared" si="5"/>
        <v>543</v>
      </c>
      <c r="R17" s="11">
        <f t="shared" si="5"/>
        <v>515.89477124183009</v>
      </c>
      <c r="S17" s="11">
        <f t="shared" si="5"/>
        <v>488.78954248366023</v>
      </c>
      <c r="T17" s="11">
        <f t="shared" si="5"/>
        <v>461.68431372549026</v>
      </c>
      <c r="U17" s="11">
        <f t="shared" si="5"/>
        <v>434.57908496732034</v>
      </c>
      <c r="V17" s="11">
        <f t="shared" si="5"/>
        <v>407.47385620915043</v>
      </c>
      <c r="W17" s="11">
        <f t="shared" si="5"/>
        <v>380.3686274509804</v>
      </c>
      <c r="X17" s="11">
        <f t="shared" si="5"/>
        <v>353.26339869281048</v>
      </c>
      <c r="Y17" s="11">
        <f t="shared" si="5"/>
        <v>326.15816993464057</v>
      </c>
      <c r="Z17" s="11">
        <f t="shared" ref="Z17" si="6">SUM(Z11:Z16)</f>
        <v>299.0529411764706</v>
      </c>
      <c r="AA17" s="11">
        <f t="shared" ref="AA17" si="7">SUM(AA11:AA16)</f>
        <v>271.94771241830068</v>
      </c>
      <c r="AB17" s="11">
        <f t="shared" ref="AB17" si="8">SUM(AB11:AB16)</f>
        <v>244.84248366013068</v>
      </c>
      <c r="AC17" s="11">
        <f t="shared" ref="AC17" si="9">SUM(AC11:AC16)</f>
        <v>217.73725490196077</v>
      </c>
      <c r="AD17" s="11">
        <f t="shared" ref="AD17" si="10">SUM(AD11:AD16)</f>
        <v>191.04869281045751</v>
      </c>
      <c r="AE17" s="11">
        <f t="shared" ref="AE17" si="11">SUM(AE11:AE16)</f>
        <v>164.36013071895422</v>
      </c>
      <c r="AF17" s="11">
        <f t="shared" ref="AF17" si="12">SUM(AF11:AF16)</f>
        <v>142.67156862745094</v>
      </c>
      <c r="AG17" s="11">
        <f t="shared" ref="AG17" si="13">SUM(AG11:AG16)</f>
        <v>120.98300653594765</v>
      </c>
      <c r="AH17" s="11">
        <f t="shared" ref="AH17" si="14">SUM(AH11:AH16)</f>
        <v>99.294444444444395</v>
      </c>
      <c r="AI17" s="11">
        <f t="shared" ref="AI17" si="15">SUM(AI11:AI16)</f>
        <v>87.899999999999935</v>
      </c>
      <c r="AJ17" s="11">
        <f t="shared" ref="AJ17" si="16">SUM(AJ11:AJ16)</f>
        <v>81.783333333333246</v>
      </c>
      <c r="AK17" s="11">
        <f t="shared" si="5"/>
        <v>75.666666666666586</v>
      </c>
    </row>
    <row r="18" spans="1:37" x14ac:dyDescent="0.3">
      <c r="A18" t="s">
        <v>38</v>
      </c>
      <c r="E18" s="2"/>
      <c r="F18" s="2"/>
      <c r="G18" s="13">
        <f>F18+G17</f>
        <v>813</v>
      </c>
      <c r="H18" s="13">
        <f t="shared" ref="H18:AK18" si="17">G18+H17</f>
        <v>1598.5</v>
      </c>
      <c r="I18" s="13">
        <f t="shared" si="17"/>
        <v>2354.5</v>
      </c>
      <c r="J18" s="13">
        <f t="shared" si="17"/>
        <v>3084.25</v>
      </c>
      <c r="K18" s="13">
        <f t="shared" si="17"/>
        <v>3787.75</v>
      </c>
      <c r="L18" s="13">
        <f t="shared" si="17"/>
        <v>4465</v>
      </c>
      <c r="M18" s="13">
        <f t="shared" si="17"/>
        <v>5115</v>
      </c>
      <c r="N18" s="13">
        <f t="shared" si="17"/>
        <v>5737.75</v>
      </c>
      <c r="O18" s="13">
        <f t="shared" si="17"/>
        <v>6334.25</v>
      </c>
      <c r="P18" s="13">
        <f t="shared" si="17"/>
        <v>6904.5</v>
      </c>
      <c r="Q18" s="13">
        <f t="shared" si="17"/>
        <v>7447.5</v>
      </c>
      <c r="R18" s="13">
        <f t="shared" si="17"/>
        <v>7963.3947712418303</v>
      </c>
      <c r="S18" s="13">
        <f t="shared" si="17"/>
        <v>8452.1843137254909</v>
      </c>
      <c r="T18" s="13">
        <f t="shared" si="17"/>
        <v>8913.8686274509819</v>
      </c>
      <c r="U18" s="13">
        <f t="shared" si="17"/>
        <v>9348.4477124183031</v>
      </c>
      <c r="V18" s="13">
        <f t="shared" si="17"/>
        <v>9755.9215686274529</v>
      </c>
      <c r="W18" s="13">
        <f t="shared" si="17"/>
        <v>10136.290196078433</v>
      </c>
      <c r="X18" s="13">
        <f t="shared" si="17"/>
        <v>10489.553594771243</v>
      </c>
      <c r="Y18" s="13">
        <f t="shared" si="17"/>
        <v>10815.711764705884</v>
      </c>
      <c r="Z18" s="13">
        <f t="shared" si="17"/>
        <v>11114.764705882355</v>
      </c>
      <c r="AA18" s="13">
        <f t="shared" si="17"/>
        <v>11386.712418300656</v>
      </c>
      <c r="AB18" s="13">
        <f t="shared" si="17"/>
        <v>11631.554901960786</v>
      </c>
      <c r="AC18" s="13">
        <f t="shared" si="17"/>
        <v>11849.292156862746</v>
      </c>
      <c r="AD18" s="13">
        <f t="shared" si="17"/>
        <v>12040.340849673205</v>
      </c>
      <c r="AE18" s="13">
        <f t="shared" si="17"/>
        <v>12204.700980392159</v>
      </c>
      <c r="AF18" s="13">
        <f t="shared" si="17"/>
        <v>12347.37254901961</v>
      </c>
      <c r="AG18" s="13">
        <f t="shared" si="17"/>
        <v>12468.355555555558</v>
      </c>
      <c r="AH18" s="13">
        <f t="shared" si="17"/>
        <v>12567.650000000001</v>
      </c>
      <c r="AI18" s="13">
        <f t="shared" si="17"/>
        <v>12655.550000000001</v>
      </c>
      <c r="AJ18" s="13">
        <f t="shared" si="17"/>
        <v>12737.333333333334</v>
      </c>
      <c r="AK18" s="13">
        <f t="shared" si="17"/>
        <v>12813</v>
      </c>
    </row>
    <row r="19" spans="1:37" x14ac:dyDescent="0.3">
      <c r="A19" t="s">
        <v>39</v>
      </c>
      <c r="D19" s="14">
        <f t="shared" ref="D19:F19" si="18">C19-D17</f>
        <v>0</v>
      </c>
      <c r="E19" s="14">
        <f t="shared" si="18"/>
        <v>0</v>
      </c>
      <c r="F19" s="15">
        <v>6500</v>
      </c>
      <c r="G19" s="14">
        <f>F19-G17</f>
        <v>5687</v>
      </c>
      <c r="H19" s="14">
        <f t="shared" ref="H19:AK19" si="19">G19-H17</f>
        <v>4901.5</v>
      </c>
      <c r="I19" s="14">
        <f t="shared" si="19"/>
        <v>4145.5</v>
      </c>
      <c r="J19" s="14">
        <f t="shared" si="19"/>
        <v>3415.75</v>
      </c>
      <c r="K19" s="14">
        <f t="shared" si="19"/>
        <v>2712.25</v>
      </c>
      <c r="L19" s="14">
        <f t="shared" si="19"/>
        <v>2035</v>
      </c>
      <c r="M19" s="14">
        <f t="shared" si="19"/>
        <v>1385</v>
      </c>
      <c r="N19" s="14">
        <f t="shared" si="19"/>
        <v>762.25</v>
      </c>
      <c r="O19" s="14">
        <f t="shared" si="19"/>
        <v>165.75</v>
      </c>
      <c r="P19" s="14">
        <f t="shared" si="19"/>
        <v>-404.5</v>
      </c>
      <c r="Q19" s="14">
        <f t="shared" si="19"/>
        <v>-947.5</v>
      </c>
      <c r="R19" s="14">
        <f t="shared" si="19"/>
        <v>-1463.3947712418301</v>
      </c>
      <c r="S19" s="14">
        <f t="shared" si="19"/>
        <v>-1952.1843137254903</v>
      </c>
      <c r="T19" s="14">
        <f t="shared" si="19"/>
        <v>-2413.8686274509805</v>
      </c>
      <c r="U19" s="14">
        <f t="shared" si="19"/>
        <v>-2848.4477124183009</v>
      </c>
      <c r="V19" s="14">
        <f t="shared" si="19"/>
        <v>-3255.9215686274511</v>
      </c>
      <c r="W19" s="14">
        <f t="shared" si="19"/>
        <v>-3636.2901960784316</v>
      </c>
      <c r="X19" s="14">
        <f t="shared" si="19"/>
        <v>-3989.5535947712419</v>
      </c>
      <c r="Y19" s="14">
        <f t="shared" si="19"/>
        <v>-4315.7117647058822</v>
      </c>
      <c r="Z19" s="14">
        <f t="shared" si="19"/>
        <v>-4614.7647058823532</v>
      </c>
      <c r="AA19" s="14">
        <f t="shared" si="19"/>
        <v>-4886.7124183006536</v>
      </c>
      <c r="AB19" s="14">
        <f t="shared" si="19"/>
        <v>-5131.5549019607843</v>
      </c>
      <c r="AC19" s="14">
        <f t="shared" si="19"/>
        <v>-5349.2921568627453</v>
      </c>
      <c r="AD19" s="14">
        <f t="shared" si="19"/>
        <v>-5540.3408496732027</v>
      </c>
      <c r="AE19" s="14">
        <f t="shared" si="19"/>
        <v>-5704.7009803921574</v>
      </c>
      <c r="AF19" s="14">
        <f t="shared" si="19"/>
        <v>-5847.3725490196084</v>
      </c>
      <c r="AG19" s="14">
        <f t="shared" si="19"/>
        <v>-5968.3555555555558</v>
      </c>
      <c r="AH19" s="14">
        <f t="shared" si="19"/>
        <v>-6067.6500000000005</v>
      </c>
      <c r="AI19" s="14">
        <f t="shared" si="19"/>
        <v>-6155.55</v>
      </c>
      <c r="AJ19" s="14">
        <f t="shared" si="19"/>
        <v>-6237.333333333333</v>
      </c>
      <c r="AK19" s="14">
        <f t="shared" si="19"/>
        <v>-6313</v>
      </c>
    </row>
    <row r="20" spans="1:37" x14ac:dyDescent="0.3">
      <c r="E20" s="2"/>
      <c r="F20" s="2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x14ac:dyDescent="0.3">
      <c r="A21" t="s">
        <v>8</v>
      </c>
      <c r="E21" s="2"/>
      <c r="F21" s="2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x14ac:dyDescent="0.3">
      <c r="A22" t="str">
        <f>A11</f>
        <v>Energiewirtschaft</v>
      </c>
      <c r="E22" s="2"/>
      <c r="F22" s="2"/>
      <c r="H22" s="1">
        <f>H11/G11-1</f>
        <v>-4.1071428571428537E-2</v>
      </c>
      <c r="I22" s="1">
        <f t="shared" ref="I22:Q22" si="20">I11/H11-1</f>
        <v>-4.2830540037243958E-2</v>
      </c>
      <c r="J22" s="1">
        <f t="shared" si="20"/>
        <v>-3.9883268482490242E-2</v>
      </c>
      <c r="K22" s="1">
        <f t="shared" si="20"/>
        <v>-4.1540020263424515E-2</v>
      </c>
      <c r="L22" s="1">
        <f t="shared" si="20"/>
        <v>-4.3340380549682922E-2</v>
      </c>
      <c r="M22" s="1">
        <f t="shared" si="20"/>
        <v>-4.5303867403314935E-2</v>
      </c>
      <c r="N22" s="1">
        <f t="shared" si="20"/>
        <v>-4.745370370370372E-2</v>
      </c>
      <c r="O22" s="1">
        <f t="shared" si="20"/>
        <v>-4.9817739975698716E-2</v>
      </c>
      <c r="P22" s="1">
        <f t="shared" si="20"/>
        <v>-5.2429667519181544E-2</v>
      </c>
      <c r="Q22" s="1">
        <f t="shared" si="20"/>
        <v>-5.5330634278002666E-2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x14ac:dyDescent="0.3">
      <c r="A23" t="str">
        <f>A12</f>
        <v>Industrie</v>
      </c>
      <c r="E23" s="2"/>
      <c r="F23" s="2"/>
      <c r="H23" s="1">
        <f t="shared" ref="H23:Q23" si="21">H12/G12-1</f>
        <v>-2.1505376344086002E-2</v>
      </c>
      <c r="I23" s="1">
        <f t="shared" si="21"/>
        <v>-2.7472527472527486E-2</v>
      </c>
      <c r="J23" s="1">
        <f t="shared" si="21"/>
        <v>-2.8248587570621431E-2</v>
      </c>
      <c r="K23" s="1">
        <f t="shared" si="21"/>
        <v>-2.3255813953488413E-2</v>
      </c>
      <c r="L23" s="1">
        <f t="shared" si="21"/>
        <v>-2.9761904761904767E-2</v>
      </c>
      <c r="M23" s="1">
        <f t="shared" si="21"/>
        <v>-3.0674846625766916E-2</v>
      </c>
      <c r="N23" s="1">
        <f t="shared" si="21"/>
        <v>-2.5316455696202556E-2</v>
      </c>
      <c r="O23" s="1">
        <f t="shared" si="21"/>
        <v>-3.2467532467532423E-2</v>
      </c>
      <c r="P23" s="1">
        <f t="shared" si="21"/>
        <v>-2.6845637583892579E-2</v>
      </c>
      <c r="Q23" s="1">
        <f t="shared" si="21"/>
        <v>-3.4482758620689613E-2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x14ac:dyDescent="0.3">
      <c r="A24" t="str">
        <f>A13</f>
        <v>Gebäude</v>
      </c>
      <c r="E24" s="2"/>
      <c r="F24" s="2"/>
      <c r="H24" s="1">
        <f t="shared" ref="H24:Q24" si="22">H13/G13-1</f>
        <v>-4.2372881355932202E-2</v>
      </c>
      <c r="I24" s="1">
        <f t="shared" si="22"/>
        <v>-4.4247787610619427E-2</v>
      </c>
      <c r="J24" s="1">
        <f t="shared" si="22"/>
        <v>-4.629629629629628E-2</v>
      </c>
      <c r="K24" s="1">
        <f t="shared" si="22"/>
        <v>-3.8834951456310662E-2</v>
      </c>
      <c r="L24" s="1">
        <f t="shared" si="22"/>
        <v>-5.0505050505050497E-2</v>
      </c>
      <c r="M24" s="1">
        <f t="shared" si="22"/>
        <v>-5.3191489361702149E-2</v>
      </c>
      <c r="N24" s="1">
        <f t="shared" si="22"/>
        <v>-5.6179775280898903E-2</v>
      </c>
      <c r="O24" s="1">
        <f t="shared" si="22"/>
        <v>-4.7619047619047672E-2</v>
      </c>
      <c r="P24" s="1">
        <f t="shared" si="22"/>
        <v>-6.25E-2</v>
      </c>
      <c r="Q24" s="1">
        <f t="shared" si="22"/>
        <v>-6.6666666666666652E-2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x14ac:dyDescent="0.3">
      <c r="A25" t="str">
        <f>A14</f>
        <v>Verkehr</v>
      </c>
      <c r="E25" s="2"/>
      <c r="F25" s="2"/>
      <c r="H25" s="1">
        <f t="shared" ref="H25:Q25" si="23">H14/G14-1</f>
        <v>-3.3333333333333326E-2</v>
      </c>
      <c r="I25" s="1">
        <f t="shared" si="23"/>
        <v>-4.1379310344827558E-2</v>
      </c>
      <c r="J25" s="1">
        <f t="shared" si="23"/>
        <v>-3.5971223021582732E-2</v>
      </c>
      <c r="K25" s="1">
        <f t="shared" si="23"/>
        <v>-4.4776119402985093E-2</v>
      </c>
      <c r="L25" s="1">
        <f t="shared" si="23"/>
        <v>-3.90625E-2</v>
      </c>
      <c r="M25" s="1">
        <f t="shared" si="23"/>
        <v>-4.8780487804878092E-2</v>
      </c>
      <c r="N25" s="1">
        <f t="shared" si="23"/>
        <v>-4.2735042735042694E-2</v>
      </c>
      <c r="O25" s="1">
        <f t="shared" si="23"/>
        <v>-5.3571428571428603E-2</v>
      </c>
      <c r="P25" s="1">
        <f t="shared" si="23"/>
        <v>-4.7169811320754707E-2</v>
      </c>
      <c r="Q25" s="1">
        <f t="shared" si="23"/>
        <v>-5.9405940594059459E-2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x14ac:dyDescent="0.3">
      <c r="A26" t="str">
        <f>A15</f>
        <v>Landwirtschaft</v>
      </c>
      <c r="E26" s="2"/>
      <c r="F26" s="2"/>
      <c r="H26" s="1">
        <f t="shared" ref="H26:Q26" si="24">H15/G15-1</f>
        <v>-2.8571428571428581E-2</v>
      </c>
      <c r="I26" s="1">
        <f t="shared" si="24"/>
        <v>-1.4705882352941124E-2</v>
      </c>
      <c r="J26" s="1">
        <f t="shared" si="24"/>
        <v>-1.4925373134328401E-2</v>
      </c>
      <c r="K26" s="1">
        <f t="shared" si="24"/>
        <v>-1.5151515151515138E-2</v>
      </c>
      <c r="L26" s="1">
        <f t="shared" si="24"/>
        <v>-1.538461538461533E-2</v>
      </c>
      <c r="M26" s="1">
        <f t="shared" si="24"/>
        <v>-1.5625E-2</v>
      </c>
      <c r="N26" s="1">
        <f t="shared" si="24"/>
        <v>-3.1746031746031744E-2</v>
      </c>
      <c r="O26" s="1">
        <f t="shared" si="24"/>
        <v>-1.6393442622950838E-2</v>
      </c>
      <c r="P26" s="1">
        <f t="shared" si="24"/>
        <v>-1.6666666666666718E-2</v>
      </c>
      <c r="Q26" s="1">
        <f t="shared" si="24"/>
        <v>-1.6949152542372836E-2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x14ac:dyDescent="0.3">
      <c r="A27" t="str">
        <f>A16</f>
        <v>Abfallwirtschaft etc.</v>
      </c>
      <c r="E27" s="2"/>
      <c r="F27" s="2"/>
      <c r="H27" s="1">
        <f t="shared" ref="H27:Q27" si="25">H16/G16-1</f>
        <v>0</v>
      </c>
      <c r="I27" s="1">
        <f t="shared" si="25"/>
        <v>-0.11111111111111116</v>
      </c>
      <c r="J27" s="1">
        <f t="shared" si="25"/>
        <v>0</v>
      </c>
      <c r="K27" s="1">
        <f t="shared" si="25"/>
        <v>-0.125</v>
      </c>
      <c r="L27" s="1">
        <f t="shared" si="25"/>
        <v>0</v>
      </c>
      <c r="M27" s="1">
        <f t="shared" si="25"/>
        <v>0</v>
      </c>
      <c r="N27" s="1">
        <f t="shared" si="25"/>
        <v>-0.1428571428571429</v>
      </c>
      <c r="O27" s="1">
        <f t="shared" si="25"/>
        <v>0</v>
      </c>
      <c r="P27" s="1">
        <f t="shared" si="25"/>
        <v>-0.16666666666666663</v>
      </c>
      <c r="Q27" s="1">
        <f t="shared" si="25"/>
        <v>0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x14ac:dyDescent="0.3">
      <c r="E28" s="2"/>
      <c r="F28" s="2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x14ac:dyDescent="0.3">
      <c r="A29" t="s">
        <v>9</v>
      </c>
      <c r="E29" s="2"/>
      <c r="F29" s="2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x14ac:dyDescent="0.3">
      <c r="A30" s="1" t="str">
        <f>A22</f>
        <v>Energiewirtschaft</v>
      </c>
      <c r="B30" s="1"/>
      <c r="C30" s="1"/>
      <c r="D30" s="1"/>
      <c r="E30" s="3"/>
      <c r="F30" s="3"/>
      <c r="G30" s="1">
        <f>G11/$G11-1</f>
        <v>0</v>
      </c>
      <c r="H30" s="1">
        <f t="shared" ref="H30:Q30" si="26">H11/$G11-1</f>
        <v>-4.1071428571428537E-2</v>
      </c>
      <c r="I30" s="1">
        <f t="shared" si="26"/>
        <v>-8.2142857142857184E-2</v>
      </c>
      <c r="J30" s="1">
        <f t="shared" si="26"/>
        <v>-0.11875000000000002</v>
      </c>
      <c r="K30" s="1">
        <f t="shared" si="26"/>
        <v>-0.15535714285714286</v>
      </c>
      <c r="L30" s="1">
        <f t="shared" si="26"/>
        <v>-0.1919642857142857</v>
      </c>
      <c r="M30" s="1">
        <f t="shared" si="26"/>
        <v>-0.22857142857142854</v>
      </c>
      <c r="N30" s="1">
        <f t="shared" si="26"/>
        <v>-0.26517857142857137</v>
      </c>
      <c r="O30" s="1">
        <f t="shared" si="26"/>
        <v>-0.30178571428571432</v>
      </c>
      <c r="P30" s="1">
        <f t="shared" si="26"/>
        <v>-0.33839285714285716</v>
      </c>
      <c r="Q30" s="1">
        <f t="shared" si="26"/>
        <v>-0.375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x14ac:dyDescent="0.3">
      <c r="A31" s="1" t="str">
        <f t="shared" ref="A31:A35" si="27">A23</f>
        <v>Industrie</v>
      </c>
      <c r="B31" s="1"/>
      <c r="C31" s="1"/>
      <c r="D31" s="1"/>
      <c r="E31" s="3"/>
      <c r="F31" s="3"/>
      <c r="G31" s="1">
        <f t="shared" ref="G31:Q31" si="28">G12/$G12-1</f>
        <v>0</v>
      </c>
      <c r="H31" s="1">
        <f t="shared" si="28"/>
        <v>-2.1505376344086002E-2</v>
      </c>
      <c r="I31" s="1">
        <f t="shared" si="28"/>
        <v>-4.8387096774193505E-2</v>
      </c>
      <c r="J31" s="1">
        <f t="shared" si="28"/>
        <v>-7.5268817204301119E-2</v>
      </c>
      <c r="K31" s="1">
        <f t="shared" si="28"/>
        <v>-9.6774193548387122E-2</v>
      </c>
      <c r="L31" s="1">
        <f t="shared" si="28"/>
        <v>-0.12365591397849462</v>
      </c>
      <c r="M31" s="1">
        <f t="shared" si="28"/>
        <v>-0.15053763440860213</v>
      </c>
      <c r="N31" s="1">
        <f t="shared" si="28"/>
        <v>-0.17204301075268813</v>
      </c>
      <c r="O31" s="1">
        <f t="shared" si="28"/>
        <v>-0.19892473118279574</v>
      </c>
      <c r="P31" s="1">
        <f t="shared" si="28"/>
        <v>-0.22043010752688175</v>
      </c>
      <c r="Q31" s="1">
        <f t="shared" si="28"/>
        <v>-0.24731182795698925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x14ac:dyDescent="0.3">
      <c r="A32" s="1" t="str">
        <f t="shared" si="27"/>
        <v>Gebäude</v>
      </c>
      <c r="B32" s="1"/>
      <c r="C32" s="1"/>
      <c r="D32" s="1"/>
      <c r="E32" s="3"/>
      <c r="F32" s="3"/>
      <c r="G32" s="1">
        <f t="shared" ref="G32:Q32" si="29">G13/$G13-1</f>
        <v>0</v>
      </c>
      <c r="H32" s="1">
        <f t="shared" si="29"/>
        <v>-4.2372881355932202E-2</v>
      </c>
      <c r="I32" s="1">
        <f t="shared" si="29"/>
        <v>-8.4745762711864403E-2</v>
      </c>
      <c r="J32" s="1">
        <f t="shared" si="29"/>
        <v>-0.1271186440677966</v>
      </c>
      <c r="K32" s="1">
        <f t="shared" si="29"/>
        <v>-0.16101694915254239</v>
      </c>
      <c r="L32" s="1">
        <f t="shared" si="29"/>
        <v>-0.20338983050847459</v>
      </c>
      <c r="M32" s="1">
        <f t="shared" si="29"/>
        <v>-0.24576271186440679</v>
      </c>
      <c r="N32" s="1">
        <f t="shared" si="29"/>
        <v>-0.28813559322033899</v>
      </c>
      <c r="O32" s="1">
        <f t="shared" si="29"/>
        <v>-0.32203389830508478</v>
      </c>
      <c r="P32" s="1">
        <f t="shared" si="29"/>
        <v>-0.36440677966101698</v>
      </c>
      <c r="Q32" s="1">
        <f t="shared" si="29"/>
        <v>-0.40677966101694918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x14ac:dyDescent="0.3">
      <c r="A33" s="1" t="str">
        <f t="shared" si="27"/>
        <v>Verkehr</v>
      </c>
      <c r="B33" s="1"/>
      <c r="C33" s="1"/>
      <c r="D33" s="1"/>
      <c r="E33" s="3"/>
      <c r="F33" s="3"/>
      <c r="G33" s="1">
        <f t="shared" ref="G33:Q33" si="30">G14/$G14-1</f>
        <v>0</v>
      </c>
      <c r="H33" s="1">
        <f t="shared" si="30"/>
        <v>-3.3333333333333326E-2</v>
      </c>
      <c r="I33" s="1">
        <f t="shared" si="30"/>
        <v>-7.3333333333333361E-2</v>
      </c>
      <c r="J33" s="1">
        <f t="shared" si="30"/>
        <v>-0.10666666666666669</v>
      </c>
      <c r="K33" s="1">
        <f t="shared" si="30"/>
        <v>-0.14666666666666661</v>
      </c>
      <c r="L33" s="1">
        <f t="shared" si="30"/>
        <v>-0.18000000000000005</v>
      </c>
      <c r="M33" s="1">
        <f t="shared" si="30"/>
        <v>-0.21999999999999997</v>
      </c>
      <c r="N33" s="1">
        <f t="shared" si="30"/>
        <v>-0.2533333333333333</v>
      </c>
      <c r="O33" s="1">
        <f t="shared" si="30"/>
        <v>-0.29333333333333333</v>
      </c>
      <c r="P33" s="1">
        <f t="shared" si="30"/>
        <v>-0.32666666666666666</v>
      </c>
      <c r="Q33" s="1">
        <f t="shared" si="30"/>
        <v>-0.3666666666666667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x14ac:dyDescent="0.3">
      <c r="A34" s="1" t="str">
        <f t="shared" si="27"/>
        <v>Landwirtschaft</v>
      </c>
      <c r="B34" s="1"/>
      <c r="C34" s="1"/>
      <c r="D34" s="1"/>
      <c r="E34" s="3"/>
      <c r="F34" s="3"/>
      <c r="G34" s="1">
        <f t="shared" ref="G34:Q34" si="31">G15/$G15-1</f>
        <v>0</v>
      </c>
      <c r="H34" s="1">
        <f t="shared" si="31"/>
        <v>-2.8571428571428581E-2</v>
      </c>
      <c r="I34" s="1">
        <f t="shared" si="31"/>
        <v>-4.2857142857142816E-2</v>
      </c>
      <c r="J34" s="1">
        <f t="shared" si="31"/>
        <v>-5.7142857142857162E-2</v>
      </c>
      <c r="K34" s="1">
        <f t="shared" si="31"/>
        <v>-7.1428571428571397E-2</v>
      </c>
      <c r="L34" s="1">
        <f t="shared" si="31"/>
        <v>-8.5714285714285743E-2</v>
      </c>
      <c r="M34" s="1">
        <f t="shared" si="31"/>
        <v>-9.9999999999999978E-2</v>
      </c>
      <c r="N34" s="1">
        <f t="shared" si="31"/>
        <v>-0.12857142857142856</v>
      </c>
      <c r="O34" s="1">
        <f t="shared" si="31"/>
        <v>-0.1428571428571429</v>
      </c>
      <c r="P34" s="1">
        <f t="shared" si="31"/>
        <v>-0.15714285714285714</v>
      </c>
      <c r="Q34" s="1">
        <f t="shared" si="31"/>
        <v>-0.17142857142857137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x14ac:dyDescent="0.3">
      <c r="A35" s="1" t="str">
        <f t="shared" si="27"/>
        <v>Abfallwirtschaft etc.</v>
      </c>
      <c r="B35" s="1"/>
      <c r="C35" s="1"/>
      <c r="D35" s="1"/>
      <c r="E35" s="3"/>
      <c r="F35" s="3"/>
      <c r="G35" s="1">
        <f t="shared" ref="G35:Q35" si="32">G16/$G16-1</f>
        <v>0</v>
      </c>
      <c r="H35" s="1">
        <f t="shared" si="32"/>
        <v>0</v>
      </c>
      <c r="I35" s="1">
        <f t="shared" si="32"/>
        <v>-0.11111111111111116</v>
      </c>
      <c r="J35" s="1">
        <f t="shared" si="32"/>
        <v>-0.11111111111111116</v>
      </c>
      <c r="K35" s="1">
        <f t="shared" si="32"/>
        <v>-0.22222222222222221</v>
      </c>
      <c r="L35" s="1">
        <f t="shared" si="32"/>
        <v>-0.22222222222222221</v>
      </c>
      <c r="M35" s="1">
        <f t="shared" si="32"/>
        <v>-0.22222222222222221</v>
      </c>
      <c r="N35" s="1">
        <f t="shared" si="32"/>
        <v>-0.33333333333333337</v>
      </c>
      <c r="O35" s="1">
        <f t="shared" si="32"/>
        <v>-0.33333333333333337</v>
      </c>
      <c r="P35" s="1">
        <f t="shared" si="32"/>
        <v>-0.44444444444444442</v>
      </c>
      <c r="Q35" s="1">
        <f t="shared" si="32"/>
        <v>-0.44444444444444442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8" spans="1:37" x14ac:dyDescent="0.3">
      <c r="A38" t="s">
        <v>12</v>
      </c>
      <c r="B38" t="s">
        <v>13</v>
      </c>
    </row>
    <row r="79" spans="1:14" x14ac:dyDescent="0.3">
      <c r="A79" t="s">
        <v>14</v>
      </c>
    </row>
    <row r="80" spans="1:14" x14ac:dyDescent="0.3">
      <c r="A80" t="s">
        <v>15</v>
      </c>
      <c r="J80" t="s">
        <v>17</v>
      </c>
      <c r="K80" t="s">
        <v>18</v>
      </c>
      <c r="L80" t="s">
        <v>19</v>
      </c>
      <c r="M80" t="s">
        <v>20</v>
      </c>
      <c r="N80" t="s">
        <v>21</v>
      </c>
    </row>
    <row r="81" spans="1:19" x14ac:dyDescent="0.3">
      <c r="A81" t="s">
        <v>16</v>
      </c>
      <c r="J81" s="9">
        <v>200000000</v>
      </c>
      <c r="K81" s="9"/>
      <c r="L81" s="9">
        <v>9900000000</v>
      </c>
      <c r="M81" s="9"/>
    </row>
    <row r="82" spans="1:19" x14ac:dyDescent="0.3">
      <c r="A82" t="s">
        <v>22</v>
      </c>
      <c r="J82" s="9"/>
      <c r="K82" s="9"/>
      <c r="L82" s="9"/>
      <c r="M82" s="9"/>
    </row>
    <row r="83" spans="1:19" x14ac:dyDescent="0.3">
      <c r="A83" t="s">
        <v>23</v>
      </c>
      <c r="J83" s="9"/>
      <c r="K83" s="9"/>
      <c r="L83" s="9"/>
      <c r="M83" s="9"/>
    </row>
    <row r="84" spans="1:19" x14ac:dyDescent="0.3">
      <c r="J84" s="9"/>
      <c r="K84" s="9"/>
      <c r="L84" s="9"/>
      <c r="M84" s="9"/>
    </row>
    <row r="85" spans="1:19" x14ac:dyDescent="0.3">
      <c r="A85" t="s">
        <v>31</v>
      </c>
      <c r="J85" s="9"/>
      <c r="K85" s="9"/>
      <c r="L85" s="9"/>
      <c r="M85" s="9"/>
    </row>
    <row r="86" spans="1:19" ht="84.6" customHeight="1" x14ac:dyDescent="0.3">
      <c r="O86" s="12" t="s">
        <v>34</v>
      </c>
      <c r="P86" s="12"/>
      <c r="Q86" s="12"/>
      <c r="R86" s="12"/>
      <c r="S86" s="12"/>
    </row>
    <row r="87" spans="1:19" ht="15.6" x14ac:dyDescent="0.35">
      <c r="O87" t="s">
        <v>32</v>
      </c>
    </row>
    <row r="88" spans="1:19" x14ac:dyDescent="0.3">
      <c r="O88" t="s">
        <v>40</v>
      </c>
    </row>
    <row r="89" spans="1:19" x14ac:dyDescent="0.3">
      <c r="O89" t="str">
        <f ca="1">CONCATENATE("(c) Sonnenkraft Freising e. V.","
",O90)</f>
        <v>(c) Sonnenkraft Freising e. V.
SKF_Klimaschutzgesetz_CO2-Mengen_191010aho.xlsx</v>
      </c>
    </row>
    <row r="90" spans="1:19" x14ac:dyDescent="0.3">
      <c r="O90" s="19" t="str">
        <f ca="1">MID(CELL("Dateiname",A1),SEARCH("[",CELL("Dateiname",A1),1)+1,SEARCH("]",CELL("Dateiname",A1),1)-SEARCH("[",CELL("Dateiname",A1),1)-1)</f>
        <v>SKF_Klimaschutzgesetz_CO2-Mengen_191010aho.xlsx</v>
      </c>
    </row>
  </sheetData>
  <mergeCells count="1">
    <mergeCell ref="O86:S8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Tabelle1</vt:lpstr>
      <vt:lpstr>D_Jahresemissionsmengen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Andreas</cp:lastModifiedBy>
  <cp:lastPrinted>2019-10-10T08:33:26Z</cp:lastPrinted>
  <dcterms:created xsi:type="dcterms:W3CDTF">2019-10-10T07:15:30Z</dcterms:created>
  <dcterms:modified xsi:type="dcterms:W3CDTF">2019-10-10T08:53:03Z</dcterms:modified>
</cp:coreProperties>
</file>